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-30" windowWidth="19395" windowHeight="8055"/>
  </bookViews>
  <sheets>
    <sheet name="オイル阻集器選定" sheetId="1" r:id="rId1"/>
    <sheet name="Sheet1" sheetId="2" r:id="rId2"/>
  </sheets>
  <definedNames>
    <definedName name="_xlnm.Print_Area" localSheetId="0">オイル阻集器選定!$A$1:$S$102</definedName>
  </definedNames>
  <calcPr calcId="125725"/>
</workbook>
</file>

<file path=xl/calcChain.xml><?xml version="1.0" encoding="utf-8"?>
<calcChain xmlns="http://schemas.openxmlformats.org/spreadsheetml/2006/main">
  <c r="D77" i="1"/>
  <c r="R10"/>
  <c r="R55"/>
  <c r="D66" s="1"/>
  <c r="J66"/>
  <c r="J68"/>
  <c r="R13"/>
  <c r="R12"/>
  <c r="R56"/>
  <c r="R44"/>
  <c r="R35"/>
  <c r="R34"/>
  <c r="R33"/>
  <c r="R9"/>
  <c r="R32" l="1"/>
  <c r="D67" s="1"/>
  <c r="J67" s="1"/>
  <c r="R43"/>
  <c r="D68" s="1"/>
  <c r="R8"/>
  <c r="AC11"/>
  <c r="AC10"/>
  <c r="D65" l="1"/>
  <c r="J65" s="1"/>
</calcChain>
</file>

<file path=xl/sharedStrings.xml><?xml version="1.0" encoding="utf-8"?>
<sst xmlns="http://schemas.openxmlformats.org/spreadsheetml/2006/main" count="127" uniqueCount="102">
  <si>
    <t>市役所記入欄</t>
    <rPh sb="0" eb="3">
      <t>シヤクショ</t>
    </rPh>
    <rPh sb="3" eb="5">
      <t>キニュウ</t>
    </rPh>
    <rPh sb="5" eb="6">
      <t>ラン</t>
    </rPh>
    <phoneticPr fontId="1"/>
  </si>
  <si>
    <t>課長</t>
    <rPh sb="0" eb="2">
      <t>カチョウ</t>
    </rPh>
    <phoneticPr fontId="1"/>
  </si>
  <si>
    <t>排水係長</t>
    <rPh sb="0" eb="2">
      <t>ハイスイ</t>
    </rPh>
    <rPh sb="2" eb="4">
      <t>カカリチョウ</t>
    </rPh>
    <phoneticPr fontId="1"/>
  </si>
  <si>
    <t>係員</t>
    <rPh sb="0" eb="2">
      <t>カカリイン</t>
    </rPh>
    <phoneticPr fontId="1"/>
  </si>
  <si>
    <t>申請者名</t>
  </si>
  <si>
    <t>富士宮　太郎</t>
  </si>
  <si>
    <t>施工業者名</t>
  </si>
  <si>
    <t>㈱富士宮設備</t>
  </si>
  <si>
    <t>Ｑm1：水栓を使用する場合の流量[ℓ/min]　表－1</t>
  </si>
  <si>
    <t>Qm2：洗車機を使用する場合の流量[ℓ/min]　（洗車機仕様書添付）</t>
  </si>
  <si>
    <t>n1：水栓個数に対する同時使用水量比　表－2</t>
  </si>
  <si>
    <t>ｎ2：洗車気台数に対する同時使用水量比　表－2</t>
  </si>
  <si>
    <t>α：使用水圧を考慮した割増率　表－3</t>
  </si>
  <si>
    <t>水栓使用口径</t>
  </si>
  <si>
    <t>mm</t>
  </si>
  <si>
    <t>Qm2</t>
  </si>
  <si>
    <t>ℓ/min・台</t>
  </si>
  <si>
    <t>水栓同時使用個数</t>
  </si>
  <si>
    <t>個</t>
  </si>
  <si>
    <t>洗車機台数</t>
  </si>
  <si>
    <t>台</t>
  </si>
  <si>
    <t>使用水圧</t>
  </si>
  <si>
    <t>Mpa</t>
  </si>
  <si>
    <t>表－1　　水栓標準流量</t>
  </si>
  <si>
    <t>口径（mm）</t>
  </si>
  <si>
    <t>流量Qm1(ℓ/min)</t>
  </si>
  <si>
    <t>表－2　　同時使用水量比</t>
  </si>
  <si>
    <t>水栓個数又は洗車機台数（個・台）</t>
  </si>
  <si>
    <t>表－3　　使用水圧を考慮した割増率</t>
  </si>
  <si>
    <t>使用水圧（Mpa）</t>
  </si>
  <si>
    <t>割増率α（倍）</t>
  </si>
  <si>
    <t>①　流入流量の算定</t>
    <rPh sb="2" eb="4">
      <t>リュウニュウ</t>
    </rPh>
    <phoneticPr fontId="1"/>
  </si>
  <si>
    <t>O：オイル阻集量[ℓ]</t>
    <rPh sb="5" eb="6">
      <t>ソ</t>
    </rPh>
    <rPh sb="6" eb="7">
      <t>シュウ</t>
    </rPh>
    <rPh sb="7" eb="8">
      <t>リョウ</t>
    </rPh>
    <phoneticPr fontId="1"/>
  </si>
  <si>
    <t>On：車1台当たりのオイル量[g/台]　表-4</t>
    <rPh sb="3" eb="4">
      <t>クルマ</t>
    </rPh>
    <rPh sb="5" eb="6">
      <t>ダイ</t>
    </rPh>
    <rPh sb="6" eb="7">
      <t>ア</t>
    </rPh>
    <rPh sb="13" eb="14">
      <t>リョウ</t>
    </rPh>
    <rPh sb="17" eb="18">
      <t>ダイ</t>
    </rPh>
    <rPh sb="20" eb="21">
      <t>ヒョウ</t>
    </rPh>
    <phoneticPr fontId="1"/>
  </si>
  <si>
    <t>Nd：1日当たりの洗車台数[台/日]</t>
    <rPh sb="4" eb="5">
      <t>ニチ</t>
    </rPh>
    <rPh sb="5" eb="6">
      <t>ア</t>
    </rPh>
    <rPh sb="9" eb="11">
      <t>センシャ</t>
    </rPh>
    <rPh sb="11" eb="13">
      <t>ダイスウ</t>
    </rPh>
    <rPh sb="14" eb="15">
      <t>ダイ</t>
    </rPh>
    <rPh sb="16" eb="17">
      <t>ニチ</t>
    </rPh>
    <phoneticPr fontId="1"/>
  </si>
  <si>
    <t>ｉ　：掃除の周期[日]</t>
    <rPh sb="3" eb="5">
      <t>ソウジ</t>
    </rPh>
    <rPh sb="6" eb="8">
      <t>シュウキ</t>
    </rPh>
    <rPh sb="9" eb="10">
      <t>ニチ</t>
    </rPh>
    <phoneticPr fontId="1"/>
  </si>
  <si>
    <t>C1：定数[０．００１ℓ/g]</t>
    <rPh sb="3" eb="5">
      <t>テイスウ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</si>
  <si>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O</t>
    </r>
    <r>
      <rPr>
        <sz val="11"/>
        <color theme="1"/>
        <rFont val="ＭＳ Ｐゴシック"/>
        <family val="2"/>
        <charset val="128"/>
        <scheme val="minor"/>
      </rPr>
      <t>=O</t>
    </r>
    <r>
      <rPr>
        <sz val="9"/>
        <color theme="1"/>
        <rFont val="ＭＳ Ｐゴシック"/>
        <family val="3"/>
        <charset val="128"/>
        <scheme val="minor"/>
      </rPr>
      <t>n</t>
    </r>
    <r>
      <rPr>
        <sz val="11"/>
        <color theme="1"/>
        <rFont val="ＭＳ Ｐゴシック"/>
        <family val="2"/>
        <charset val="128"/>
        <scheme val="minor"/>
      </rPr>
      <t>×N</t>
    </r>
    <r>
      <rPr>
        <sz val="9"/>
        <color theme="1"/>
        <rFont val="ＭＳ Ｐゴシック"/>
        <family val="3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×i×C</t>
    </r>
    <r>
      <rPr>
        <sz val="9"/>
        <color theme="1"/>
        <rFont val="ＭＳ Ｐゴシック"/>
        <family val="3"/>
        <charset val="128"/>
        <scheme val="minor"/>
      </rPr>
      <t>1</t>
    </r>
    <phoneticPr fontId="1"/>
  </si>
  <si>
    <t>洗車種別</t>
    <rPh sb="0" eb="2">
      <t>センシャ</t>
    </rPh>
    <rPh sb="2" eb="4">
      <t>シュベツ</t>
    </rPh>
    <phoneticPr fontId="1"/>
  </si>
  <si>
    <t>手洗い</t>
    <rPh sb="0" eb="2">
      <t>テアラ</t>
    </rPh>
    <phoneticPr fontId="1"/>
  </si>
  <si>
    <t>小型洗車機</t>
    <rPh sb="0" eb="2">
      <t>コガタ</t>
    </rPh>
    <rPh sb="2" eb="5">
      <t>センシャキ</t>
    </rPh>
    <phoneticPr fontId="1"/>
  </si>
  <si>
    <t>水洗い洗車</t>
    <rPh sb="0" eb="2">
      <t>ミズアラ</t>
    </rPh>
    <rPh sb="3" eb="5">
      <t>センシャ</t>
    </rPh>
    <phoneticPr fontId="1"/>
  </si>
  <si>
    <t>ワックス洗車</t>
    <rPh sb="4" eb="6">
      <t>センシャ</t>
    </rPh>
    <phoneticPr fontId="1"/>
  </si>
  <si>
    <t>大型洗車機</t>
    <rPh sb="0" eb="2">
      <t>オオガタ</t>
    </rPh>
    <rPh sb="2" eb="5">
      <t>センシャキ</t>
    </rPh>
    <phoneticPr fontId="1"/>
  </si>
  <si>
    <t>※</t>
    <phoneticPr fontId="1"/>
  </si>
  <si>
    <t>：手入力箇所</t>
    <rPh sb="1" eb="2">
      <t>テ</t>
    </rPh>
    <rPh sb="2" eb="4">
      <t>ニュウリョク</t>
    </rPh>
    <rPh sb="4" eb="6">
      <t>カショ</t>
    </rPh>
    <phoneticPr fontId="1"/>
  </si>
  <si>
    <t>：自動計算箇所</t>
    <rPh sb="1" eb="3">
      <t>ジドウ</t>
    </rPh>
    <rPh sb="3" eb="5">
      <t>ケイサン</t>
    </rPh>
    <rPh sb="5" eb="7">
      <t>カショ</t>
    </rPh>
    <phoneticPr fontId="1"/>
  </si>
  <si>
    <t>Ｑ：流入流量[ℓ/min]</t>
    <phoneticPr fontId="1"/>
  </si>
  <si>
    <t>ℓ/min</t>
    <phoneticPr fontId="1"/>
  </si>
  <si>
    <t>倍</t>
    <rPh sb="0" eb="1">
      <t>バイ</t>
    </rPh>
    <phoneticPr fontId="1"/>
  </si>
  <si>
    <t>普通車</t>
    <rPh sb="0" eb="3">
      <t>フツウシャ</t>
    </rPh>
    <phoneticPr fontId="1"/>
  </si>
  <si>
    <t>大型車</t>
    <rPh sb="0" eb="3">
      <t>オオガタシャ</t>
    </rPh>
    <phoneticPr fontId="1"/>
  </si>
  <si>
    <t>普通車の4倍</t>
    <rPh sb="0" eb="3">
      <t>フツウシャ</t>
    </rPh>
    <rPh sb="5" eb="6">
      <t>バイ</t>
    </rPh>
    <phoneticPr fontId="1"/>
  </si>
  <si>
    <t>車1台当たりのオイル量</t>
    <rPh sb="0" eb="1">
      <t>クルマ</t>
    </rPh>
    <rPh sb="2" eb="3">
      <t>ダイ</t>
    </rPh>
    <rPh sb="3" eb="4">
      <t>ア</t>
    </rPh>
    <rPh sb="10" eb="11">
      <t>リョウ</t>
    </rPh>
    <phoneticPr fontId="1"/>
  </si>
  <si>
    <t>掃除の周期</t>
    <rPh sb="0" eb="2">
      <t>ソウジ</t>
    </rPh>
    <rPh sb="3" eb="5">
      <t>シュウキ</t>
    </rPh>
    <phoneticPr fontId="1"/>
  </si>
  <si>
    <t>g/台</t>
    <phoneticPr fontId="1"/>
  </si>
  <si>
    <t>台/日</t>
    <phoneticPr fontId="1"/>
  </si>
  <si>
    <t>日</t>
    <rPh sb="0" eb="1">
      <t>ニチ</t>
    </rPh>
    <phoneticPr fontId="1"/>
  </si>
  <si>
    <t>1日当たりの洗車台数</t>
    <rPh sb="1" eb="2">
      <t>ニチ</t>
    </rPh>
    <rPh sb="2" eb="3">
      <t>ア</t>
    </rPh>
    <rPh sb="6" eb="8">
      <t>センシャ</t>
    </rPh>
    <rPh sb="8" eb="10">
      <t>ダイスウ</t>
    </rPh>
    <phoneticPr fontId="1"/>
  </si>
  <si>
    <t>ℓ</t>
    <phoneticPr fontId="1"/>
  </si>
  <si>
    <t>ℓ/g</t>
    <phoneticPr fontId="1"/>
  </si>
  <si>
    <t>普通車の4倍</t>
    <phoneticPr fontId="1"/>
  </si>
  <si>
    <t>表-4　車1台当たりのオイル量[g/台]</t>
    <rPh sb="0" eb="1">
      <t>ヒョウ</t>
    </rPh>
    <rPh sb="4" eb="5">
      <t>クルマ</t>
    </rPh>
    <rPh sb="6" eb="7">
      <t>ダイ</t>
    </rPh>
    <rPh sb="7" eb="8">
      <t>ア</t>
    </rPh>
    <rPh sb="14" eb="15">
      <t>リョウ</t>
    </rPh>
    <rPh sb="18" eb="19">
      <t>ダイ</t>
    </rPh>
    <phoneticPr fontId="1"/>
  </si>
  <si>
    <t>表-5　車1台当たりの土砂堆積量[ℓ/台]</t>
    <rPh sb="11" eb="13">
      <t>ドシャ</t>
    </rPh>
    <rPh sb="13" eb="15">
      <t>タイセキ</t>
    </rPh>
    <phoneticPr fontId="1"/>
  </si>
  <si>
    <t>Ｑ＝（Ｑm1×n1）×α＋Qm2×ｎ2</t>
    <phoneticPr fontId="1"/>
  </si>
  <si>
    <t>②　オイル阻集量の算定</t>
    <phoneticPr fontId="1"/>
  </si>
  <si>
    <t>③　土砂堆積量の算定</t>
    <rPh sb="2" eb="4">
      <t>ドシャ</t>
    </rPh>
    <rPh sb="4" eb="6">
      <t>タイセキ</t>
    </rPh>
    <phoneticPr fontId="1"/>
  </si>
  <si>
    <t>S：土砂堆積量[ℓ]</t>
    <rPh sb="2" eb="4">
      <t>ドシャ</t>
    </rPh>
    <rPh sb="4" eb="6">
      <t>タイセキ</t>
    </rPh>
    <rPh sb="6" eb="7">
      <t>リョウ</t>
    </rPh>
    <phoneticPr fontId="1"/>
  </si>
  <si>
    <r>
      <t>S=S</t>
    </r>
    <r>
      <rPr>
        <sz val="9"/>
        <color theme="1"/>
        <rFont val="ＭＳ Ｐゴシック"/>
        <family val="3"/>
        <charset val="128"/>
        <scheme val="minor"/>
      </rPr>
      <t>n</t>
    </r>
    <r>
      <rPr>
        <sz val="11"/>
        <color theme="1"/>
        <rFont val="ＭＳ Ｐゴシック"/>
        <family val="2"/>
        <charset val="128"/>
        <scheme val="minor"/>
      </rPr>
      <t>×N</t>
    </r>
    <r>
      <rPr>
        <sz val="9"/>
        <color theme="1"/>
        <rFont val="ＭＳ Ｐゴシック"/>
        <family val="3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×i</t>
    </r>
    <phoneticPr fontId="1"/>
  </si>
  <si>
    <t>Sn：車1台当たりの土砂堆積容量[ℓ/台] 表-5</t>
    <rPh sb="3" eb="4">
      <t>クルマ</t>
    </rPh>
    <rPh sb="5" eb="6">
      <t>ダイ</t>
    </rPh>
    <rPh sb="6" eb="7">
      <t>ア</t>
    </rPh>
    <rPh sb="10" eb="12">
      <t>ドシャ</t>
    </rPh>
    <rPh sb="12" eb="14">
      <t>タイセキ</t>
    </rPh>
    <rPh sb="14" eb="16">
      <t>ヨウリョウ</t>
    </rPh>
    <rPh sb="19" eb="20">
      <t>ダイ</t>
    </rPh>
    <rPh sb="22" eb="23">
      <t>ヒョウ</t>
    </rPh>
    <phoneticPr fontId="1"/>
  </si>
  <si>
    <t>車1台当の土砂堆積容量</t>
    <phoneticPr fontId="1"/>
  </si>
  <si>
    <t>ℓ/台</t>
    <phoneticPr fontId="1"/>
  </si>
  <si>
    <t>④ 雨水流入流量の算定</t>
    <rPh sb="2" eb="4">
      <t>ウスイ</t>
    </rPh>
    <rPh sb="4" eb="6">
      <t>リュウニュウ</t>
    </rPh>
    <rPh sb="6" eb="8">
      <t>リュウリョウ</t>
    </rPh>
    <rPh sb="9" eb="11">
      <t>サンテイ</t>
    </rPh>
    <phoneticPr fontId="1"/>
  </si>
  <si>
    <t>R：雨水流入流量[ℓ/min]</t>
    <rPh sb="2" eb="4">
      <t>ウスイ</t>
    </rPh>
    <rPh sb="4" eb="6">
      <t>リュウニュウ</t>
    </rPh>
    <rPh sb="6" eb="8">
      <t>リュウリョウ</t>
    </rPh>
    <phoneticPr fontId="1"/>
  </si>
  <si>
    <t>R=1×A/0.6×I/100</t>
    <phoneticPr fontId="1"/>
  </si>
  <si>
    <t>A：阻集器に流入する集水面積[㎡]</t>
    <rPh sb="2" eb="3">
      <t>ソ</t>
    </rPh>
    <rPh sb="3" eb="4">
      <t>シュウ</t>
    </rPh>
    <rPh sb="4" eb="5">
      <t>キ</t>
    </rPh>
    <rPh sb="6" eb="8">
      <t>リュウニュウ</t>
    </rPh>
    <rPh sb="10" eb="11">
      <t>シュウ</t>
    </rPh>
    <rPh sb="11" eb="12">
      <t>スイ</t>
    </rPh>
    <rPh sb="12" eb="14">
      <t>メンセキ</t>
    </rPh>
    <phoneticPr fontId="1"/>
  </si>
  <si>
    <t>阻集器に流入する面積</t>
    <phoneticPr fontId="1"/>
  </si>
  <si>
    <t>㎡</t>
    <phoneticPr fontId="1"/>
  </si>
  <si>
    <t>mm/h</t>
    <phoneticPr fontId="1"/>
  </si>
  <si>
    <t>特記事項</t>
    <rPh sb="0" eb="2">
      <t>トッキ</t>
    </rPh>
    <rPh sb="2" eb="4">
      <t>ジコウ</t>
    </rPh>
    <phoneticPr fontId="1"/>
  </si>
  <si>
    <t>担当</t>
    <rPh sb="0" eb="2">
      <t>タントウ</t>
    </rPh>
    <phoneticPr fontId="1"/>
  </si>
  <si>
    <t>ℓ</t>
    <phoneticPr fontId="1"/>
  </si>
  <si>
    <t>⑥　阻集器の選定</t>
    <rPh sb="2" eb="3">
      <t>ソ</t>
    </rPh>
    <rPh sb="3" eb="4">
      <t>シュウ</t>
    </rPh>
    <rPh sb="4" eb="5">
      <t>キ</t>
    </rPh>
    <rPh sb="6" eb="8">
      <t>センテイ</t>
    </rPh>
    <phoneticPr fontId="1"/>
  </si>
  <si>
    <t>項目</t>
    <rPh sb="0" eb="2">
      <t>コウモク</t>
    </rPh>
    <phoneticPr fontId="1"/>
  </si>
  <si>
    <t>許容流入流量</t>
    <rPh sb="0" eb="2">
      <t>キョヨウ</t>
    </rPh>
    <rPh sb="2" eb="4">
      <t>リュウニュウ</t>
    </rPh>
    <rPh sb="4" eb="6">
      <t>リュウリョウ</t>
    </rPh>
    <phoneticPr fontId="1"/>
  </si>
  <si>
    <t>（雨水流入流量）</t>
    <rPh sb="1" eb="3">
      <t>ウスイ</t>
    </rPh>
    <rPh sb="3" eb="5">
      <t>リュウニュウ</t>
    </rPh>
    <rPh sb="5" eb="7">
      <t>リュウリョウ</t>
    </rPh>
    <phoneticPr fontId="1"/>
  </si>
  <si>
    <t>許容オイル阻集量</t>
    <rPh sb="0" eb="2">
      <t>キョヨウ</t>
    </rPh>
    <rPh sb="5" eb="6">
      <t>ソ</t>
    </rPh>
    <rPh sb="6" eb="7">
      <t>シュウ</t>
    </rPh>
    <rPh sb="7" eb="8">
      <t>リョウ</t>
    </rPh>
    <phoneticPr fontId="1"/>
  </si>
  <si>
    <t>許容土砂堆積量</t>
    <rPh sb="0" eb="2">
      <t>キョヨウ</t>
    </rPh>
    <rPh sb="2" eb="4">
      <t>ドシャ</t>
    </rPh>
    <rPh sb="4" eb="6">
      <t>タイセキ</t>
    </rPh>
    <rPh sb="6" eb="7">
      <t>リョウ</t>
    </rPh>
    <phoneticPr fontId="1"/>
  </si>
  <si>
    <t>ℓ</t>
    <phoneticPr fontId="1"/>
  </si>
  <si>
    <t>選定阻集器許容量</t>
    <rPh sb="0" eb="2">
      <t>センテイ</t>
    </rPh>
    <rPh sb="2" eb="3">
      <t>ソ</t>
    </rPh>
    <rPh sb="3" eb="4">
      <t>シュウ</t>
    </rPh>
    <rPh sb="4" eb="5">
      <t>キ</t>
    </rPh>
    <rPh sb="5" eb="7">
      <t>キョヨウ</t>
    </rPh>
    <rPh sb="7" eb="8">
      <t>リョウ</t>
    </rPh>
    <phoneticPr fontId="1"/>
  </si>
  <si>
    <t>算定阻集器必要量</t>
    <rPh sb="0" eb="2">
      <t>サンテイ</t>
    </rPh>
    <rPh sb="2" eb="3">
      <t>ソ</t>
    </rPh>
    <rPh sb="3" eb="4">
      <t>シュウ</t>
    </rPh>
    <rPh sb="4" eb="5">
      <t>キ</t>
    </rPh>
    <rPh sb="5" eb="7">
      <t>ヒツヨウ</t>
    </rPh>
    <rPh sb="7" eb="8">
      <t>リョウ</t>
    </rPh>
    <phoneticPr fontId="1"/>
  </si>
  <si>
    <t>富士宮市弓沢町１５０</t>
    <rPh sb="0" eb="4">
      <t>フジノミヤシ</t>
    </rPh>
    <rPh sb="4" eb="7">
      <t>ユミザワチョウ</t>
    </rPh>
    <phoneticPr fontId="1"/>
  </si>
  <si>
    <t>工事場所</t>
    <phoneticPr fontId="1"/>
  </si>
  <si>
    <r>
      <t>同時使用水量比</t>
    </r>
    <r>
      <rPr>
        <sz val="10"/>
        <color theme="1"/>
        <rFont val="ＭＳ Ｐゴシック"/>
        <family val="3"/>
        <charset val="128"/>
        <scheme val="minor"/>
      </rPr>
      <t>n</t>
    </r>
    <r>
      <rPr>
        <sz val="8"/>
        <color theme="1"/>
        <rFont val="ＭＳ Ｐゴシック"/>
        <family val="3"/>
        <charset val="128"/>
        <scheme val="minor"/>
      </rPr>
      <t>１</t>
    </r>
    <r>
      <rPr>
        <sz val="9"/>
        <color theme="1"/>
        <rFont val="ＭＳ Ｐゴシック"/>
        <family val="2"/>
        <charset val="128"/>
        <scheme val="minor"/>
      </rPr>
      <t>,</t>
    </r>
    <r>
      <rPr>
        <sz val="10"/>
        <color theme="1"/>
        <rFont val="ＭＳ Ｐゴシック"/>
        <family val="3"/>
        <charset val="128"/>
        <scheme val="minor"/>
      </rPr>
      <t>n</t>
    </r>
    <r>
      <rPr>
        <sz val="8"/>
        <color theme="1"/>
        <rFont val="ＭＳ Ｐゴシック"/>
        <family val="3"/>
        <charset val="128"/>
        <scheme val="minor"/>
      </rPr>
      <t>2</t>
    </r>
    <r>
      <rPr>
        <sz val="9"/>
        <color theme="1"/>
        <rFont val="ＭＳ Ｐゴシック"/>
        <family val="2"/>
        <charset val="128"/>
        <scheme val="minor"/>
      </rPr>
      <t>(倍)</t>
    </r>
    <phoneticPr fontId="1"/>
  </si>
  <si>
    <t>判定</t>
    <rPh sb="0" eb="2">
      <t>ハンテイ</t>
    </rPh>
    <phoneticPr fontId="1"/>
  </si>
  <si>
    <t>使用機種</t>
    <rPh sb="0" eb="2">
      <t>シヨウ</t>
    </rPh>
    <rPh sb="2" eb="4">
      <t>キシュ</t>
    </rPh>
    <phoneticPr fontId="1"/>
  </si>
  <si>
    <t>洗車関連オイル阻集器（工場製作品）　選定表（SHASE-S221規格）</t>
    <rPh sb="2" eb="4">
      <t>カンレン</t>
    </rPh>
    <rPh sb="7" eb="8">
      <t>ソ</t>
    </rPh>
    <rPh sb="11" eb="13">
      <t>コウジョウ</t>
    </rPh>
    <rPh sb="13" eb="15">
      <t>セイサク</t>
    </rPh>
    <rPh sb="15" eb="16">
      <t>ヒン</t>
    </rPh>
    <phoneticPr fontId="1"/>
  </si>
  <si>
    <t>I：当該地域の最大雨量[mm/h] (50年確立降雨強度-104mm/h)</t>
    <rPh sb="2" eb="4">
      <t>トウガイ</t>
    </rPh>
    <rPh sb="4" eb="6">
      <t>チイキ</t>
    </rPh>
    <rPh sb="7" eb="9">
      <t>サイダイ</t>
    </rPh>
    <rPh sb="9" eb="11">
      <t>ウリョウ</t>
    </rPh>
    <rPh sb="21" eb="22">
      <t>ネン</t>
    </rPh>
    <rPh sb="22" eb="24">
      <t>カクリツ</t>
    </rPh>
    <rPh sb="24" eb="26">
      <t>コウウ</t>
    </rPh>
    <rPh sb="26" eb="28">
      <t>キョウド</t>
    </rPh>
    <phoneticPr fontId="1"/>
  </si>
  <si>
    <t>⑦　降雨時の対応</t>
    <rPh sb="2" eb="4">
      <t>コウウ</t>
    </rPh>
    <rPh sb="4" eb="5">
      <t>ジ</t>
    </rPh>
    <rPh sb="6" eb="8">
      <t>タイオウ</t>
    </rPh>
    <phoneticPr fontId="1"/>
  </si>
  <si>
    <t>１：降雨時は、オイルトラップに雨水の流入がある。</t>
    <rPh sb="2" eb="4">
      <t>コウウ</t>
    </rPh>
    <rPh sb="4" eb="5">
      <t>ジ</t>
    </rPh>
    <rPh sb="15" eb="17">
      <t>ウスイ</t>
    </rPh>
    <rPh sb="18" eb="20">
      <t>リュウニュウ</t>
    </rPh>
    <phoneticPr fontId="1"/>
  </si>
  <si>
    <t>２：降雨時は、オイルトラップに雨水の流入がない。</t>
    <rPh sb="2" eb="4">
      <t>コウウ</t>
    </rPh>
    <rPh sb="4" eb="5">
      <t>ジ</t>
    </rPh>
    <rPh sb="15" eb="17">
      <t>ウスイ</t>
    </rPh>
    <rPh sb="18" eb="20">
      <t>リュウニュウ</t>
    </rPh>
    <phoneticPr fontId="1"/>
  </si>
  <si>
    <t>(下記から選択してください。</t>
    <rPh sb="1" eb="3">
      <t>カキ</t>
    </rPh>
    <rPh sb="5" eb="7">
      <t>センタク</t>
    </rPh>
    <phoneticPr fontId="1"/>
  </si>
</sst>
</file>

<file path=xl/styles.xml><?xml version="1.0" encoding="utf-8"?>
<styleSheet xmlns="http://schemas.openxmlformats.org/spreadsheetml/2006/main">
  <numFmts count="1">
    <numFmt numFmtId="176" formatCode="0.0_ 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vertical="center" indent="2"/>
    </xf>
    <xf numFmtId="0" fontId="8" fillId="0" borderId="0" xfId="0" applyFont="1" applyAlignment="1">
      <alignment horizontal="left" vertical="center" indent="2"/>
    </xf>
    <xf numFmtId="0" fontId="5" fillId="0" borderId="0" xfId="0" applyFont="1" applyAlignment="1"/>
    <xf numFmtId="0" fontId="4" fillId="0" borderId="0" xfId="0" applyFont="1" applyAlignment="1"/>
    <xf numFmtId="0" fontId="5" fillId="0" borderId="0" xfId="0" applyFont="1" applyFill="1" applyBorder="1" applyAlignment="1"/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7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vertical="center"/>
    </xf>
    <xf numFmtId="0" fontId="12" fillId="0" borderId="1" xfId="0" applyFont="1" applyBorder="1" applyAlignment="1">
      <alignment horizontal="center"/>
    </xf>
    <xf numFmtId="0" fontId="13" fillId="0" borderId="0" xfId="0" applyFont="1" applyFill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/>
    <xf numFmtId="0" fontId="14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0" fillId="2" borderId="1" xfId="0" applyFill="1" applyBorder="1">
      <alignment vertical="center"/>
    </xf>
    <xf numFmtId="0" fontId="0" fillId="0" borderId="0" xfId="0" applyFill="1" applyBorder="1">
      <alignment vertical="center"/>
    </xf>
    <xf numFmtId="0" fontId="9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 vertical="center" indent="1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4" xfId="0" applyFill="1" applyBorder="1" applyAlignment="1" applyProtection="1">
      <alignment vertical="center"/>
      <protection locked="0"/>
    </xf>
    <xf numFmtId="0" fontId="0" fillId="3" borderId="1" xfId="0" applyFill="1" applyBorder="1">
      <alignment vertical="center"/>
    </xf>
    <xf numFmtId="0" fontId="0" fillId="3" borderId="16" xfId="0" applyFill="1" applyBorder="1">
      <alignment vertical="center"/>
    </xf>
    <xf numFmtId="0" fontId="0" fillId="2" borderId="0" xfId="0" applyFill="1">
      <alignment vertical="center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0" fontId="13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0"/>
  <sheetViews>
    <sheetView showGridLines="0" tabSelected="1" view="pageBreakPreview" topLeftCell="A64" zoomScaleNormal="100" zoomScaleSheetLayoutView="100" workbookViewId="0">
      <selection activeCell="O71" sqref="O71"/>
    </sheetView>
  </sheetViews>
  <sheetFormatPr defaultRowHeight="13.5"/>
  <cols>
    <col min="3" max="4" width="4.375" customWidth="1"/>
    <col min="5" max="17" width="5.25" customWidth="1"/>
    <col min="18" max="18" width="7.375" customWidth="1"/>
    <col min="19" max="19" width="5.125" customWidth="1"/>
    <col min="20" max="20" width="4" customWidth="1"/>
  </cols>
  <sheetData>
    <row r="1" spans="1:29" ht="22.5" customHeight="1">
      <c r="A1" s="130" t="s">
        <v>96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29" ht="22.5" customHeight="1">
      <c r="A2" s="23"/>
      <c r="B2" s="23"/>
      <c r="C2" s="23"/>
      <c r="D2" s="23"/>
      <c r="E2" s="23"/>
      <c r="F2" s="23"/>
      <c r="G2" s="23"/>
      <c r="H2" s="23"/>
      <c r="I2" s="23"/>
    </row>
    <row r="3" spans="1:29" ht="18.75" customHeight="1">
      <c r="B3" s="108" t="s">
        <v>4</v>
      </c>
      <c r="C3" s="110"/>
      <c r="D3" s="49" t="s">
        <v>5</v>
      </c>
      <c r="E3" s="19"/>
      <c r="F3" s="19"/>
      <c r="G3" s="19"/>
      <c r="H3" s="20"/>
      <c r="I3" s="7"/>
      <c r="L3" s="2" t="s">
        <v>44</v>
      </c>
      <c r="M3" s="31"/>
      <c r="N3" t="s">
        <v>45</v>
      </c>
    </row>
    <row r="4" spans="1:29" ht="18.75" customHeight="1">
      <c r="A4" s="44"/>
      <c r="B4" s="108" t="s">
        <v>92</v>
      </c>
      <c r="C4" s="110"/>
      <c r="D4" s="21" t="s">
        <v>91</v>
      </c>
      <c r="E4" s="48"/>
      <c r="F4" s="21"/>
      <c r="G4" s="21"/>
      <c r="H4" s="22"/>
      <c r="I4" s="7"/>
      <c r="M4" s="46"/>
      <c r="N4" t="s">
        <v>46</v>
      </c>
    </row>
    <row r="5" spans="1:29" ht="18.75" customHeight="1">
      <c r="B5" s="108" t="s">
        <v>6</v>
      </c>
      <c r="C5" s="110"/>
      <c r="D5" s="131" t="s">
        <v>7</v>
      </c>
      <c r="E5" s="131"/>
      <c r="F5" s="131"/>
      <c r="G5" s="131"/>
      <c r="H5" s="132"/>
    </row>
    <row r="6" spans="1:29" ht="27.75" customHeight="1"/>
    <row r="7" spans="1:29" ht="27.75" customHeight="1" thickBot="1">
      <c r="A7" s="3" t="s">
        <v>31</v>
      </c>
    </row>
    <row r="8" spans="1:29" ht="23.25" customHeight="1" thickBot="1">
      <c r="D8" s="9" t="s">
        <v>47</v>
      </c>
      <c r="I8" t="s">
        <v>64</v>
      </c>
      <c r="R8" s="47">
        <f>IF(C15="","",(R9*R11*R13)+(R10*R12))</f>
        <v>40.9</v>
      </c>
      <c r="S8" t="s">
        <v>48</v>
      </c>
    </row>
    <row r="9" spans="1:29" ht="23.25" customHeight="1" thickBot="1">
      <c r="A9" s="3"/>
      <c r="D9" s="9" t="s">
        <v>8</v>
      </c>
      <c r="R9" s="47">
        <f>IF($C$15="","",(HLOOKUP($C$15,$E$22:$F$23,2)))</f>
        <v>11</v>
      </c>
      <c r="S9" t="s">
        <v>48</v>
      </c>
    </row>
    <row r="10" spans="1:29" ht="23.25" customHeight="1" thickBot="1">
      <c r="A10" s="3"/>
      <c r="D10" s="9" t="s">
        <v>9</v>
      </c>
      <c r="R10" s="47">
        <f>IF(J15="","",J15)</f>
        <v>25.5</v>
      </c>
      <c r="S10" t="s">
        <v>48</v>
      </c>
      <c r="AC10">
        <f>(R9*R11*R13)+(R10*R12)</f>
        <v>40.9</v>
      </c>
    </row>
    <row r="11" spans="1:29" ht="23.25" customHeight="1" thickBot="1">
      <c r="A11" s="3"/>
      <c r="D11" s="9" t="s">
        <v>10</v>
      </c>
      <c r="R11" s="47">
        <v>1</v>
      </c>
      <c r="S11" t="s">
        <v>49</v>
      </c>
      <c r="AC11">
        <f>R9*R11*R13+R10*R12</f>
        <v>40.9</v>
      </c>
    </row>
    <row r="12" spans="1:29" ht="23.25" customHeight="1" thickBot="1">
      <c r="A12" s="3"/>
      <c r="D12" s="9" t="s">
        <v>11</v>
      </c>
      <c r="R12" s="47">
        <f>IF(J17="","",(HLOOKUP(J17,E25:N26,2)))</f>
        <v>1</v>
      </c>
      <c r="S12" t="s">
        <v>49</v>
      </c>
    </row>
    <row r="13" spans="1:29" ht="23.25" customHeight="1" thickBot="1">
      <c r="A13" s="3"/>
      <c r="D13" s="9" t="s">
        <v>12</v>
      </c>
      <c r="R13" s="47">
        <f>IF(C19="","",(HLOOKUP(C19,E28:J29,2,FALSE)))</f>
        <v>1.4</v>
      </c>
      <c r="S13" t="s">
        <v>49</v>
      </c>
    </row>
    <row r="14" spans="1:29" ht="23.25" customHeight="1">
      <c r="A14" s="3"/>
      <c r="D14" s="9"/>
    </row>
    <row r="15" spans="1:29" ht="23.25" customHeight="1">
      <c r="A15" s="10" t="s">
        <v>13</v>
      </c>
      <c r="C15" s="70">
        <v>13</v>
      </c>
      <c r="D15" s="71"/>
      <c r="E15" s="8" t="s">
        <v>14</v>
      </c>
      <c r="H15" s="29"/>
      <c r="I15" s="41" t="s">
        <v>15</v>
      </c>
      <c r="J15" s="70">
        <v>25.5</v>
      </c>
      <c r="K15" s="71"/>
      <c r="L15" t="s">
        <v>16</v>
      </c>
    </row>
    <row r="16" spans="1:29" ht="23.25" customHeight="1">
      <c r="A16" s="10"/>
      <c r="C16" s="25"/>
      <c r="D16" s="26"/>
      <c r="E16" s="8"/>
      <c r="G16" s="29"/>
      <c r="J16" s="26"/>
      <c r="K16" s="26"/>
    </row>
    <row r="17" spans="1:20" ht="23.25" customHeight="1">
      <c r="A17" s="11" t="s">
        <v>17</v>
      </c>
      <c r="C17" s="70">
        <v>0</v>
      </c>
      <c r="D17" s="71"/>
      <c r="E17" s="8" t="s">
        <v>18</v>
      </c>
      <c r="I17" s="42" t="s">
        <v>19</v>
      </c>
      <c r="J17" s="70">
        <v>1</v>
      </c>
      <c r="K17" s="71"/>
      <c r="L17" t="s">
        <v>20</v>
      </c>
    </row>
    <row r="18" spans="1:20" ht="23.25" customHeight="1">
      <c r="A18" s="3"/>
      <c r="C18" s="26"/>
      <c r="D18" s="26"/>
      <c r="E18" s="9"/>
      <c r="G18" s="7"/>
    </row>
    <row r="19" spans="1:20" ht="23.25" customHeight="1">
      <c r="A19" s="10" t="s">
        <v>21</v>
      </c>
      <c r="C19" s="70">
        <v>0.2</v>
      </c>
      <c r="D19" s="71"/>
      <c r="E19" s="8" t="s">
        <v>22</v>
      </c>
      <c r="G19" s="29"/>
      <c r="J19" s="81"/>
      <c r="K19" s="81"/>
    </row>
    <row r="20" spans="1:20" ht="23.25" customHeight="1">
      <c r="A20" s="10"/>
      <c r="C20" s="25"/>
      <c r="D20" s="27"/>
      <c r="E20" s="10"/>
    </row>
    <row r="21" spans="1:20" ht="23.25" customHeight="1">
      <c r="A21" s="10"/>
      <c r="B21" s="13" t="s">
        <v>23</v>
      </c>
      <c r="C21" s="14"/>
      <c r="D21" s="12"/>
      <c r="E21" s="15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20" ht="23.25" customHeight="1">
      <c r="A22" s="10"/>
      <c r="B22" s="78" t="s">
        <v>24</v>
      </c>
      <c r="C22" s="79"/>
      <c r="D22" s="80"/>
      <c r="E22" s="24">
        <v>13</v>
      </c>
      <c r="F22" s="24">
        <v>20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20" ht="23.25" customHeight="1">
      <c r="A23" s="10"/>
      <c r="B23" s="78" t="s">
        <v>25</v>
      </c>
      <c r="C23" s="79"/>
      <c r="D23" s="80"/>
      <c r="E23" s="24">
        <v>11</v>
      </c>
      <c r="F23" s="24">
        <v>23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20" ht="23.25" customHeight="1">
      <c r="A24" s="3"/>
      <c r="B24" s="13" t="s">
        <v>26</v>
      </c>
      <c r="C24" s="13"/>
      <c r="D24" s="16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20" ht="23.25" customHeight="1">
      <c r="A25" s="3"/>
      <c r="B25" s="72" t="s">
        <v>27</v>
      </c>
      <c r="C25" s="73"/>
      <c r="D25" s="74"/>
      <c r="E25" s="18">
        <v>1</v>
      </c>
      <c r="F25" s="18">
        <v>2</v>
      </c>
      <c r="G25" s="18">
        <v>3</v>
      </c>
      <c r="H25" s="18">
        <v>4</v>
      </c>
      <c r="I25" s="18">
        <v>5</v>
      </c>
      <c r="J25" s="18">
        <v>6</v>
      </c>
      <c r="K25" s="18">
        <v>7</v>
      </c>
      <c r="L25" s="18">
        <v>8</v>
      </c>
      <c r="M25" s="18">
        <v>9</v>
      </c>
      <c r="N25" s="18">
        <v>10</v>
      </c>
      <c r="O25" s="13"/>
      <c r="P25" s="13"/>
      <c r="Q25" s="13"/>
    </row>
    <row r="26" spans="1:20" ht="23.25" customHeight="1">
      <c r="A26" s="3"/>
      <c r="B26" s="75" t="s">
        <v>93</v>
      </c>
      <c r="C26" s="76"/>
      <c r="D26" s="77"/>
      <c r="E26" s="17">
        <v>1</v>
      </c>
      <c r="F26" s="17">
        <v>1.4</v>
      </c>
      <c r="G26" s="17">
        <v>1.7</v>
      </c>
      <c r="H26" s="17">
        <v>2</v>
      </c>
      <c r="I26" s="17">
        <v>2.2000000000000002</v>
      </c>
      <c r="J26" s="17">
        <v>2.4</v>
      </c>
      <c r="K26" s="17">
        <v>2.6</v>
      </c>
      <c r="L26" s="17">
        <v>2.8</v>
      </c>
      <c r="M26" s="17">
        <v>2.9</v>
      </c>
      <c r="N26" s="17">
        <v>3</v>
      </c>
      <c r="O26" s="13"/>
      <c r="P26" s="13"/>
      <c r="Q26" s="13"/>
    </row>
    <row r="27" spans="1:20" ht="23.25" customHeight="1">
      <c r="A27" s="3"/>
      <c r="B27" s="13" t="s">
        <v>28</v>
      </c>
      <c r="C27" s="13"/>
      <c r="D27" s="16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20" ht="23.25" customHeight="1">
      <c r="A28" s="3"/>
      <c r="B28" s="78" t="s">
        <v>29</v>
      </c>
      <c r="C28" s="79"/>
      <c r="D28" s="80"/>
      <c r="E28" s="18">
        <v>0.05</v>
      </c>
      <c r="F28" s="18">
        <v>0.1</v>
      </c>
      <c r="G28" s="18">
        <v>0.2</v>
      </c>
      <c r="H28" s="18">
        <v>0.3</v>
      </c>
      <c r="I28" s="18">
        <v>0.4</v>
      </c>
      <c r="J28" s="18">
        <v>0.5</v>
      </c>
      <c r="K28" s="13"/>
      <c r="L28" s="13"/>
      <c r="M28" s="13"/>
      <c r="N28" s="13"/>
      <c r="O28" s="13"/>
      <c r="P28" s="13"/>
      <c r="Q28" s="13"/>
    </row>
    <row r="29" spans="1:20" ht="23.25" customHeight="1">
      <c r="A29" s="3"/>
      <c r="B29" s="78" t="s">
        <v>30</v>
      </c>
      <c r="C29" s="79"/>
      <c r="D29" s="80"/>
      <c r="E29" s="17">
        <v>0.7</v>
      </c>
      <c r="F29" s="17">
        <v>1</v>
      </c>
      <c r="G29" s="17">
        <v>1.4</v>
      </c>
      <c r="H29" s="17">
        <v>1.7</v>
      </c>
      <c r="I29" s="17">
        <v>2</v>
      </c>
      <c r="J29" s="17">
        <v>2.2000000000000002</v>
      </c>
      <c r="K29" s="13"/>
      <c r="L29" s="13"/>
      <c r="M29" s="13"/>
      <c r="N29" s="13"/>
      <c r="O29" s="13"/>
      <c r="P29" s="13"/>
      <c r="Q29" s="13"/>
    </row>
    <row r="30" spans="1:20" ht="23.25" customHeight="1">
      <c r="A30" s="3"/>
      <c r="B30" s="56"/>
      <c r="C30" s="56"/>
      <c r="D30" s="56"/>
      <c r="E30" s="57"/>
      <c r="F30" s="57"/>
      <c r="G30" s="57"/>
      <c r="H30" s="57"/>
      <c r="I30" s="57"/>
      <c r="J30" s="57"/>
      <c r="K30" s="13"/>
      <c r="L30" s="13"/>
      <c r="M30" s="13"/>
      <c r="N30" s="13"/>
      <c r="O30" s="13"/>
      <c r="P30" s="13"/>
      <c r="Q30" s="13"/>
    </row>
    <row r="31" spans="1:20" ht="23.25" customHeight="1" thickBot="1">
      <c r="A31" s="3" t="s">
        <v>65</v>
      </c>
      <c r="B31" s="56"/>
      <c r="C31" s="56"/>
      <c r="D31" s="56"/>
      <c r="E31" s="57"/>
      <c r="F31" s="57"/>
      <c r="G31" s="57"/>
      <c r="H31" s="57"/>
      <c r="I31" s="57"/>
      <c r="J31" s="57"/>
      <c r="K31" s="13"/>
      <c r="L31" s="13"/>
      <c r="M31" s="13"/>
      <c r="N31" s="13"/>
      <c r="O31" s="13"/>
      <c r="P31" s="13"/>
      <c r="Q31" s="13"/>
    </row>
    <row r="32" spans="1:20" ht="23.25" customHeight="1" thickBot="1">
      <c r="E32" s="30" t="s">
        <v>32</v>
      </c>
      <c r="J32" s="28" t="s">
        <v>37</v>
      </c>
      <c r="R32" s="47">
        <f>IF(C38="","",R33*R34*R35*R36)</f>
        <v>1.4000000000000001</v>
      </c>
      <c r="S32" s="34" t="s">
        <v>59</v>
      </c>
      <c r="T32" s="1"/>
    </row>
    <row r="33" spans="1:20" ht="23.25" customHeight="1" thickBot="1">
      <c r="A33" s="3"/>
      <c r="E33" s="30" t="s">
        <v>33</v>
      </c>
      <c r="R33" s="47">
        <f>IF(C38="","",C38)</f>
        <v>10</v>
      </c>
      <c r="S33" s="34" t="s">
        <v>55</v>
      </c>
      <c r="T33" s="1"/>
    </row>
    <row r="34" spans="1:20" ht="23.25" customHeight="1" thickBot="1">
      <c r="A34" s="3"/>
      <c r="E34" s="30" t="s">
        <v>34</v>
      </c>
      <c r="R34" s="47">
        <f>IF(J38="","",J38)</f>
        <v>20</v>
      </c>
      <c r="S34" s="34" t="s">
        <v>56</v>
      </c>
      <c r="T34" s="1"/>
    </row>
    <row r="35" spans="1:20" ht="23.25" customHeight="1" thickBot="1">
      <c r="A35" s="3"/>
      <c r="E35" s="30" t="s">
        <v>35</v>
      </c>
      <c r="R35" s="47">
        <f>IF(C40="","",C40)</f>
        <v>7</v>
      </c>
      <c r="S35" s="34" t="s">
        <v>57</v>
      </c>
      <c r="T35" s="1"/>
    </row>
    <row r="36" spans="1:20" ht="23.25" customHeight="1" thickBot="1">
      <c r="A36" s="3"/>
      <c r="E36" s="30" t="s">
        <v>36</v>
      </c>
      <c r="R36" s="47">
        <v>1E-3</v>
      </c>
      <c r="S36" s="34" t="s">
        <v>60</v>
      </c>
      <c r="T36" s="1"/>
    </row>
    <row r="37" spans="1:20" ht="11.25" customHeight="1">
      <c r="A37" s="3"/>
      <c r="E37" s="30"/>
      <c r="R37" s="32"/>
      <c r="T37" s="1"/>
    </row>
    <row r="38" spans="1:20" ht="23.25" customHeight="1">
      <c r="A38" s="3"/>
      <c r="B38" s="33" t="s">
        <v>53</v>
      </c>
      <c r="C38" s="84">
        <v>10</v>
      </c>
      <c r="D38" s="94"/>
      <c r="E38" s="36" t="s">
        <v>55</v>
      </c>
      <c r="I38" s="33" t="s">
        <v>58</v>
      </c>
      <c r="J38" s="84">
        <v>20</v>
      </c>
      <c r="K38" s="94"/>
      <c r="L38" s="37" t="s">
        <v>56</v>
      </c>
      <c r="R38" s="32"/>
      <c r="T38" s="1"/>
    </row>
    <row r="39" spans="1:20" ht="23.25" customHeight="1">
      <c r="A39" s="3"/>
      <c r="E39" s="30"/>
      <c r="R39" s="32"/>
      <c r="T39" s="1"/>
    </row>
    <row r="40" spans="1:20" ht="23.25" customHeight="1">
      <c r="A40" s="3"/>
      <c r="B40" s="33" t="s">
        <v>54</v>
      </c>
      <c r="C40" s="84">
        <v>7</v>
      </c>
      <c r="D40" s="94"/>
      <c r="E40" s="37" t="s">
        <v>57</v>
      </c>
      <c r="R40" s="32"/>
      <c r="T40" s="1"/>
    </row>
    <row r="41" spans="1:20" ht="23.25" customHeight="1">
      <c r="A41" s="3"/>
      <c r="B41" s="33"/>
      <c r="C41" s="53"/>
      <c r="D41" s="53"/>
      <c r="E41" s="37"/>
      <c r="R41" s="32"/>
      <c r="T41" s="51"/>
    </row>
    <row r="42" spans="1:20" ht="23.25" customHeight="1" thickBot="1">
      <c r="A42" s="3" t="s">
        <v>66</v>
      </c>
      <c r="B42" s="33"/>
      <c r="C42" s="53"/>
      <c r="D42" s="53"/>
      <c r="E42" s="37"/>
      <c r="R42" s="32"/>
      <c r="T42" s="51"/>
    </row>
    <row r="43" spans="1:20" ht="23.25" customHeight="1" thickBot="1">
      <c r="B43" s="33"/>
      <c r="C43" s="38"/>
      <c r="D43" s="38"/>
      <c r="E43" s="30" t="s">
        <v>67</v>
      </c>
      <c r="J43" t="s">
        <v>68</v>
      </c>
      <c r="R43" s="47">
        <f>IF(C46="","",C46*R34*R35)</f>
        <v>12.599999999999998</v>
      </c>
      <c r="S43" s="34" t="s">
        <v>59</v>
      </c>
      <c r="T43" s="1"/>
    </row>
    <row r="44" spans="1:20" ht="23.25" customHeight="1" thickBot="1">
      <c r="A44" s="3"/>
      <c r="B44" s="33"/>
      <c r="C44" s="38"/>
      <c r="D44" s="38"/>
      <c r="E44" s="30" t="s">
        <v>69</v>
      </c>
      <c r="R44" s="47">
        <f>IF(C46="","",C46)</f>
        <v>0.09</v>
      </c>
      <c r="S44" s="34" t="s">
        <v>55</v>
      </c>
      <c r="T44" s="1"/>
    </row>
    <row r="45" spans="1:20" ht="12" customHeight="1">
      <c r="A45" s="3"/>
      <c r="B45" s="33"/>
      <c r="C45" s="38"/>
      <c r="D45" s="38"/>
      <c r="E45" s="35"/>
      <c r="R45" s="32"/>
      <c r="T45" s="1"/>
    </row>
    <row r="46" spans="1:20" ht="23.25" customHeight="1">
      <c r="A46" s="3"/>
      <c r="B46" s="39" t="s">
        <v>70</v>
      </c>
      <c r="C46" s="84">
        <v>0.09</v>
      </c>
      <c r="D46" s="94"/>
      <c r="E46" s="37" t="s">
        <v>71</v>
      </c>
      <c r="J46" s="97"/>
      <c r="K46" s="97"/>
      <c r="R46" s="32"/>
      <c r="T46" s="1"/>
    </row>
    <row r="47" spans="1:20" ht="13.5" customHeight="1">
      <c r="A47" s="3"/>
      <c r="E47" s="30"/>
      <c r="R47" s="32"/>
      <c r="T47" s="1"/>
    </row>
    <row r="48" spans="1:20" ht="23.25" customHeight="1">
      <c r="A48" s="3"/>
      <c r="B48" s="13" t="s">
        <v>62</v>
      </c>
      <c r="J48" s="13" t="s">
        <v>63</v>
      </c>
      <c r="T48" s="1"/>
    </row>
    <row r="49" spans="1:20" ht="23.25" customHeight="1">
      <c r="A49" s="3"/>
      <c r="B49" s="75" t="s">
        <v>38</v>
      </c>
      <c r="C49" s="76"/>
      <c r="D49" s="77"/>
      <c r="E49" s="100" t="s">
        <v>50</v>
      </c>
      <c r="F49" s="92"/>
      <c r="G49" s="91" t="s">
        <v>51</v>
      </c>
      <c r="H49" s="92"/>
      <c r="J49" s="95" t="s">
        <v>38</v>
      </c>
      <c r="K49" s="96"/>
      <c r="L49" s="96"/>
      <c r="M49" s="96"/>
      <c r="N49" s="107" t="s">
        <v>50</v>
      </c>
      <c r="O49" s="107"/>
      <c r="P49" s="91" t="s">
        <v>51</v>
      </c>
      <c r="Q49" s="92"/>
      <c r="T49" s="1"/>
    </row>
    <row r="50" spans="1:20" ht="23.25" customHeight="1">
      <c r="A50" s="3"/>
      <c r="B50" s="75" t="s">
        <v>39</v>
      </c>
      <c r="C50" s="76"/>
      <c r="D50" s="77"/>
      <c r="E50" s="98">
        <v>1</v>
      </c>
      <c r="F50" s="99"/>
      <c r="G50" s="88" t="s">
        <v>52</v>
      </c>
      <c r="H50" s="89"/>
      <c r="J50" s="96" t="s">
        <v>39</v>
      </c>
      <c r="K50" s="96"/>
      <c r="L50" s="96"/>
      <c r="M50" s="96"/>
      <c r="N50" s="96">
        <v>7.0000000000000007E-2</v>
      </c>
      <c r="O50" s="96"/>
      <c r="P50" s="101" t="s">
        <v>61</v>
      </c>
      <c r="Q50" s="102"/>
      <c r="T50" s="1"/>
    </row>
    <row r="51" spans="1:20" ht="23.25" customHeight="1">
      <c r="A51" s="3"/>
      <c r="B51" s="75" t="s">
        <v>40</v>
      </c>
      <c r="C51" s="76"/>
      <c r="D51" s="77"/>
      <c r="E51" s="98">
        <v>2</v>
      </c>
      <c r="F51" s="99"/>
      <c r="G51" s="90"/>
      <c r="H51" s="89"/>
      <c r="J51" s="96" t="s">
        <v>40</v>
      </c>
      <c r="K51" s="96"/>
      <c r="L51" s="96"/>
      <c r="M51" s="96"/>
      <c r="N51" s="96">
        <v>0.09</v>
      </c>
      <c r="O51" s="96"/>
      <c r="P51" s="103"/>
      <c r="Q51" s="104"/>
      <c r="T51" s="1"/>
    </row>
    <row r="52" spans="1:20" ht="23.25" customHeight="1">
      <c r="A52" s="3"/>
      <c r="B52" s="86" t="s">
        <v>43</v>
      </c>
      <c r="C52" s="75" t="s">
        <v>41</v>
      </c>
      <c r="D52" s="77"/>
      <c r="E52" s="98">
        <v>1</v>
      </c>
      <c r="F52" s="99"/>
      <c r="G52" s="90"/>
      <c r="H52" s="89"/>
      <c r="J52" s="96" t="s">
        <v>43</v>
      </c>
      <c r="K52" s="96"/>
      <c r="L52" s="96" t="s">
        <v>41</v>
      </c>
      <c r="M52" s="96"/>
      <c r="N52" s="96">
        <v>7.0000000000000007E-2</v>
      </c>
      <c r="O52" s="96"/>
      <c r="P52" s="103"/>
      <c r="Q52" s="104"/>
      <c r="T52" s="1"/>
    </row>
    <row r="53" spans="1:20" ht="23.25" customHeight="1">
      <c r="B53" s="87"/>
      <c r="C53" s="75" t="s">
        <v>42</v>
      </c>
      <c r="D53" s="77"/>
      <c r="E53" s="98">
        <v>10</v>
      </c>
      <c r="F53" s="99"/>
      <c r="G53" s="90"/>
      <c r="H53" s="89"/>
      <c r="J53" s="96"/>
      <c r="K53" s="96"/>
      <c r="L53" s="96" t="s">
        <v>42</v>
      </c>
      <c r="M53" s="96"/>
      <c r="N53" s="96">
        <v>0.09</v>
      </c>
      <c r="O53" s="96"/>
      <c r="P53" s="105"/>
      <c r="Q53" s="106"/>
    </row>
    <row r="54" spans="1:20" ht="23.25" customHeight="1" thickBot="1">
      <c r="A54" s="3" t="s">
        <v>72</v>
      </c>
      <c r="B54" s="58"/>
      <c r="C54" s="58"/>
      <c r="D54" s="58"/>
      <c r="E54" s="59"/>
      <c r="F54" s="59"/>
      <c r="G54" s="60"/>
      <c r="H54" s="60"/>
      <c r="J54" s="61"/>
      <c r="K54" s="61"/>
      <c r="L54" s="61"/>
      <c r="M54" s="61"/>
      <c r="N54" s="61"/>
      <c r="O54" s="61"/>
      <c r="P54" s="62"/>
      <c r="Q54" s="62"/>
    </row>
    <row r="55" spans="1:20" ht="23.25" customHeight="1" thickBot="1">
      <c r="E55" s="40"/>
      <c r="F55" s="30" t="s">
        <v>73</v>
      </c>
      <c r="L55" t="s">
        <v>74</v>
      </c>
      <c r="R55" s="47">
        <f>IF(C59="","",ROUND(C59/0.6*104/100,1))</f>
        <v>153.4</v>
      </c>
      <c r="S55" s="34" t="s">
        <v>48</v>
      </c>
    </row>
    <row r="56" spans="1:20" ht="23.25" customHeight="1" thickBot="1">
      <c r="E56" s="40"/>
      <c r="F56" s="30" t="s">
        <v>75</v>
      </c>
      <c r="R56" s="47">
        <f>IF(C59="","",C59)</f>
        <v>88.5</v>
      </c>
      <c r="S56" t="s">
        <v>77</v>
      </c>
    </row>
    <row r="57" spans="1:20" ht="23.25" customHeight="1" thickBot="1">
      <c r="E57" s="40"/>
      <c r="F57" s="30" t="s">
        <v>97</v>
      </c>
      <c r="R57" s="47">
        <v>104</v>
      </c>
      <c r="S57" t="s">
        <v>78</v>
      </c>
    </row>
    <row r="58" spans="1:20" ht="23.25" customHeight="1">
      <c r="E58" s="40"/>
      <c r="F58" s="30"/>
      <c r="R58" s="32"/>
    </row>
    <row r="59" spans="1:20" ht="23.25" customHeight="1">
      <c r="B59" s="39" t="s">
        <v>76</v>
      </c>
      <c r="C59" s="84">
        <v>88.5</v>
      </c>
      <c r="D59" s="94"/>
      <c r="E59" t="s">
        <v>77</v>
      </c>
    </row>
    <row r="60" spans="1:20" ht="23.25" customHeight="1">
      <c r="B60" s="39"/>
      <c r="C60" s="53"/>
      <c r="D60" s="53"/>
    </row>
    <row r="61" spans="1:20" ht="23.25" customHeight="1">
      <c r="B61" s="39"/>
      <c r="C61" s="53"/>
      <c r="D61" s="53"/>
    </row>
    <row r="62" spans="1:20" ht="23.25" customHeight="1">
      <c r="B62" s="39"/>
      <c r="C62" s="53"/>
      <c r="D62" s="53"/>
    </row>
    <row r="63" spans="1:20" ht="23.25" customHeight="1">
      <c r="A63" s="3" t="s">
        <v>82</v>
      </c>
    </row>
    <row r="64" spans="1:20" ht="23.25" customHeight="1">
      <c r="A64" s="3"/>
      <c r="B64" s="69" t="s">
        <v>83</v>
      </c>
      <c r="C64" s="69"/>
      <c r="D64" s="114" t="s">
        <v>90</v>
      </c>
      <c r="E64" s="115"/>
      <c r="F64" s="115"/>
      <c r="G64" s="114" t="s">
        <v>89</v>
      </c>
      <c r="H64" s="115"/>
      <c r="I64" s="113"/>
      <c r="J64" s="116" t="s">
        <v>94</v>
      </c>
      <c r="K64" s="110"/>
    </row>
    <row r="65" spans="1:11" ht="23.25" customHeight="1">
      <c r="B65" s="111" t="s">
        <v>84</v>
      </c>
      <c r="C65" s="112"/>
      <c r="D65" s="82">
        <f>R8</f>
        <v>40.9</v>
      </c>
      <c r="E65" s="83"/>
      <c r="F65" s="45" t="s">
        <v>88</v>
      </c>
      <c r="G65" s="84"/>
      <c r="H65" s="85"/>
      <c r="I65" s="50" t="s">
        <v>59</v>
      </c>
      <c r="J65" s="116" t="str">
        <f>IF(G65="","",IF((D65-G65)&gt;0,"NG","OK"))</f>
        <v/>
      </c>
      <c r="K65" s="110"/>
    </row>
    <row r="66" spans="1:11" ht="23.25" customHeight="1">
      <c r="B66" s="113" t="s">
        <v>85</v>
      </c>
      <c r="C66" s="112"/>
      <c r="D66" s="82">
        <f>R55</f>
        <v>153.4</v>
      </c>
      <c r="E66" s="83"/>
      <c r="F66" s="45" t="s">
        <v>88</v>
      </c>
      <c r="G66" s="84"/>
      <c r="H66" s="85"/>
      <c r="I66" s="50" t="s">
        <v>81</v>
      </c>
      <c r="J66" s="116" t="str">
        <f t="shared" ref="J66:J68" si="0">IF(G66="","",IF((D66-G66)&gt;0,"NG","OK"))</f>
        <v/>
      </c>
      <c r="K66" s="110"/>
    </row>
    <row r="67" spans="1:11" ht="23.25" customHeight="1">
      <c r="B67" s="113" t="s">
        <v>86</v>
      </c>
      <c r="C67" s="112"/>
      <c r="D67" s="82">
        <f>R32</f>
        <v>1.4000000000000001</v>
      </c>
      <c r="E67" s="83"/>
      <c r="F67" s="45" t="s">
        <v>88</v>
      </c>
      <c r="G67" s="84"/>
      <c r="H67" s="85"/>
      <c r="I67" s="50" t="s">
        <v>59</v>
      </c>
      <c r="J67" s="116" t="str">
        <f t="shared" si="0"/>
        <v/>
      </c>
      <c r="K67" s="110"/>
    </row>
    <row r="68" spans="1:11" ht="23.25" customHeight="1" thickBot="1">
      <c r="B68" s="113" t="s">
        <v>87</v>
      </c>
      <c r="C68" s="112"/>
      <c r="D68" s="82">
        <f>R43</f>
        <v>12.599999999999998</v>
      </c>
      <c r="E68" s="83"/>
      <c r="F68" s="45" t="s">
        <v>88</v>
      </c>
      <c r="G68" s="84"/>
      <c r="H68" s="85"/>
      <c r="I68" s="50" t="s">
        <v>59</v>
      </c>
      <c r="J68" s="116" t="str">
        <f t="shared" si="0"/>
        <v/>
      </c>
      <c r="K68" s="110"/>
    </row>
    <row r="69" spans="1:11" ht="23.25" customHeight="1" thickTop="1">
      <c r="B69" s="126" t="s">
        <v>95</v>
      </c>
      <c r="C69" s="127"/>
      <c r="D69" s="128"/>
      <c r="E69" s="128"/>
      <c r="F69" s="128"/>
      <c r="G69" s="128"/>
      <c r="H69" s="128"/>
      <c r="I69" s="128"/>
      <c r="J69" s="129"/>
      <c r="K69" s="129"/>
    </row>
    <row r="70" spans="1:11" ht="23.25" customHeight="1">
      <c r="B70" s="54"/>
      <c r="C70" s="55"/>
      <c r="D70" s="43"/>
      <c r="E70" s="43"/>
      <c r="F70" s="43"/>
      <c r="G70" s="43"/>
      <c r="H70" s="43"/>
      <c r="I70" s="43"/>
      <c r="J70" s="52"/>
      <c r="K70" s="52"/>
    </row>
    <row r="71" spans="1:11" ht="23.25" customHeight="1" thickBot="1">
      <c r="B71" s="54"/>
      <c r="C71" s="55"/>
      <c r="D71" s="43"/>
      <c r="E71" s="43"/>
      <c r="F71" s="43"/>
      <c r="G71" s="43"/>
      <c r="H71" s="43"/>
      <c r="I71" s="43"/>
      <c r="J71" s="63"/>
      <c r="K71" s="63"/>
    </row>
    <row r="72" spans="1:11" ht="23.25" customHeight="1" thickTop="1" thickBot="1">
      <c r="A72" s="3" t="s">
        <v>98</v>
      </c>
      <c r="B72" s="54"/>
      <c r="C72" s="55"/>
      <c r="D72" s="67">
        <v>2</v>
      </c>
      <c r="E72" s="68"/>
      <c r="F72" s="65" t="s">
        <v>101</v>
      </c>
      <c r="G72" s="43"/>
      <c r="H72" s="43"/>
      <c r="I72" s="43"/>
      <c r="J72" s="52"/>
      <c r="K72" s="52"/>
    </row>
    <row r="73" spans="1:11" ht="23.25" customHeight="1" thickTop="1">
      <c r="A73" s="2"/>
      <c r="B73" s="54"/>
      <c r="C73" s="55"/>
      <c r="D73" s="64" t="s">
        <v>99</v>
      </c>
      <c r="E73" s="43"/>
      <c r="F73" s="43"/>
      <c r="G73" s="43"/>
      <c r="H73" s="43"/>
      <c r="I73" s="43"/>
      <c r="J73" s="52"/>
      <c r="K73" s="52"/>
    </row>
    <row r="74" spans="1:11" ht="23.25" customHeight="1">
      <c r="B74" s="54"/>
      <c r="C74" s="55"/>
      <c r="D74" s="64" t="s">
        <v>100</v>
      </c>
      <c r="E74" s="43"/>
      <c r="F74" s="43"/>
      <c r="G74" s="43"/>
      <c r="H74" s="43"/>
      <c r="I74" s="43"/>
      <c r="J74" s="52"/>
      <c r="K74" s="52"/>
    </row>
    <row r="75" spans="1:11" ht="23.25" customHeight="1">
      <c r="B75" s="54"/>
      <c r="C75" s="55"/>
      <c r="D75" s="43"/>
      <c r="E75" s="43"/>
      <c r="F75" s="43"/>
      <c r="G75" s="43"/>
      <c r="H75" s="43"/>
      <c r="I75" s="43"/>
      <c r="J75" s="52"/>
      <c r="K75" s="52"/>
    </row>
    <row r="76" spans="1:11" ht="23.25" customHeight="1">
      <c r="B76" s="54"/>
      <c r="C76" s="55"/>
      <c r="D76" s="43"/>
      <c r="E76" s="43"/>
      <c r="F76" s="43"/>
      <c r="G76" s="43"/>
      <c r="H76" s="43"/>
      <c r="I76" s="43"/>
      <c r="J76" s="52"/>
      <c r="K76" s="52"/>
    </row>
    <row r="77" spans="1:11" ht="23.25" customHeight="1">
      <c r="B77" s="54"/>
      <c r="C77" s="55"/>
      <c r="D77" s="66" t="str">
        <f>IF(D72="","",(IF(D72=1,"別紙のとおり、降雨時の対策をします。","下記理由により雨水流入がありません。")))</f>
        <v>下記理由により雨水流入がありません。</v>
      </c>
      <c r="E77" s="43"/>
      <c r="F77" s="43"/>
      <c r="G77" s="43"/>
      <c r="H77" s="43"/>
      <c r="I77" s="43"/>
      <c r="J77" s="52"/>
      <c r="K77" s="52"/>
    </row>
    <row r="78" spans="1:11" ht="23.25" customHeight="1">
      <c r="B78" s="54"/>
      <c r="C78" s="55"/>
      <c r="D78" s="43"/>
      <c r="E78" s="43"/>
      <c r="F78" s="43"/>
      <c r="G78" s="43"/>
      <c r="H78" s="43"/>
      <c r="I78" s="43"/>
      <c r="J78" s="52"/>
      <c r="K78" s="52"/>
    </row>
    <row r="79" spans="1:11" ht="23.25" customHeight="1">
      <c r="B79" s="54"/>
      <c r="C79" s="55"/>
      <c r="D79" s="43"/>
      <c r="E79" s="43"/>
      <c r="F79" s="43"/>
      <c r="G79" s="43"/>
      <c r="H79" s="43"/>
      <c r="I79" s="43"/>
      <c r="J79" s="52"/>
      <c r="K79" s="52"/>
    </row>
    <row r="80" spans="1:11" ht="23.25" customHeight="1">
      <c r="B80" s="54"/>
      <c r="C80" s="55"/>
      <c r="D80" s="43"/>
      <c r="E80" s="43"/>
      <c r="F80" s="43"/>
      <c r="G80" s="43"/>
      <c r="H80" s="43"/>
      <c r="I80" s="43"/>
      <c r="J80" s="52"/>
      <c r="K80" s="52"/>
    </row>
    <row r="81" spans="2:11" ht="23.25" customHeight="1">
      <c r="B81" s="54"/>
      <c r="C81" s="55"/>
      <c r="D81" s="43"/>
      <c r="E81" s="43"/>
      <c r="F81" s="43"/>
      <c r="G81" s="43"/>
      <c r="H81" s="43"/>
      <c r="I81" s="43"/>
      <c r="J81" s="52"/>
      <c r="K81" s="52"/>
    </row>
    <row r="82" spans="2:11" ht="23.25" customHeight="1">
      <c r="B82" s="54"/>
      <c r="C82" s="55"/>
      <c r="D82" s="43"/>
      <c r="E82" s="43"/>
      <c r="F82" s="43"/>
      <c r="G82" s="43"/>
      <c r="H82" s="43"/>
      <c r="I82" s="43"/>
      <c r="J82" s="52"/>
      <c r="K82" s="52"/>
    </row>
    <row r="83" spans="2:11" ht="23.25" customHeight="1">
      <c r="B83" s="54"/>
      <c r="C83" s="55"/>
      <c r="D83" s="43"/>
      <c r="E83" s="43"/>
      <c r="F83" s="43"/>
      <c r="G83" s="43"/>
      <c r="H83" s="43"/>
      <c r="I83" s="43"/>
      <c r="J83" s="52"/>
      <c r="K83" s="52"/>
    </row>
    <row r="84" spans="2:11" ht="23.25" customHeight="1">
      <c r="B84" s="54"/>
      <c r="C84" s="55"/>
      <c r="D84" s="43"/>
      <c r="E84" s="43"/>
      <c r="F84" s="43"/>
      <c r="G84" s="43"/>
      <c r="H84" s="43"/>
      <c r="I84" s="43"/>
      <c r="J84" s="52"/>
      <c r="K84" s="52"/>
    </row>
    <row r="85" spans="2:11" ht="23.25" customHeight="1">
      <c r="B85" s="54"/>
      <c r="C85" s="55"/>
      <c r="D85" s="43"/>
      <c r="E85" s="43"/>
      <c r="F85" s="43"/>
      <c r="G85" s="43"/>
      <c r="H85" s="43"/>
      <c r="I85" s="43"/>
      <c r="J85" s="52"/>
      <c r="K85" s="52"/>
    </row>
    <row r="86" spans="2:11" ht="23.25" customHeight="1">
      <c r="B86" s="54"/>
      <c r="C86" s="55"/>
      <c r="D86" s="43"/>
      <c r="E86" s="43"/>
      <c r="F86" s="43"/>
      <c r="G86" s="43"/>
      <c r="H86" s="43"/>
      <c r="I86" s="43"/>
      <c r="J86" s="52"/>
      <c r="K86" s="52"/>
    </row>
    <row r="87" spans="2:11" ht="23.25" customHeight="1">
      <c r="B87" s="54"/>
      <c r="C87" s="55"/>
      <c r="D87" s="43"/>
      <c r="E87" s="43"/>
      <c r="F87" s="43"/>
      <c r="G87" s="43"/>
      <c r="H87" s="43"/>
      <c r="I87" s="43"/>
      <c r="J87" s="52"/>
      <c r="K87" s="52"/>
    </row>
    <row r="88" spans="2:11" ht="23.25" customHeight="1">
      <c r="B88" s="54"/>
      <c r="C88" s="55"/>
      <c r="D88" s="43"/>
      <c r="E88" s="43"/>
      <c r="F88" s="43"/>
      <c r="G88" s="43"/>
      <c r="H88" s="43"/>
      <c r="I88" s="43"/>
      <c r="J88" s="52"/>
      <c r="K88" s="52"/>
    </row>
    <row r="89" spans="2:11" ht="23.25" customHeight="1">
      <c r="B89" s="54"/>
      <c r="C89" s="55"/>
      <c r="D89" s="43"/>
      <c r="E89" s="43"/>
      <c r="F89" s="43"/>
      <c r="G89" s="43"/>
      <c r="H89" s="43"/>
      <c r="I89" s="43"/>
      <c r="J89" s="52"/>
      <c r="K89" s="52"/>
    </row>
    <row r="90" spans="2:11" ht="23.25" customHeight="1">
      <c r="B90" s="54"/>
      <c r="C90" s="55"/>
      <c r="D90" s="43"/>
      <c r="E90" s="43"/>
      <c r="F90" s="43"/>
      <c r="G90" s="43"/>
      <c r="H90" s="43"/>
      <c r="I90" s="43"/>
      <c r="J90" s="52"/>
      <c r="K90" s="52"/>
    </row>
    <row r="91" spans="2:11" ht="23.25" customHeight="1">
      <c r="B91" s="54"/>
      <c r="C91" s="55"/>
      <c r="D91" s="43"/>
      <c r="E91" s="43"/>
      <c r="F91" s="43"/>
      <c r="G91" s="43"/>
      <c r="H91" s="43"/>
      <c r="I91" s="43"/>
      <c r="J91" s="52"/>
      <c r="K91" s="52"/>
    </row>
    <row r="92" spans="2:11" ht="23.25" customHeight="1">
      <c r="B92" s="54"/>
      <c r="C92" s="55"/>
      <c r="D92" s="43"/>
      <c r="E92" s="43"/>
      <c r="F92" s="43"/>
      <c r="G92" s="43"/>
      <c r="H92" s="43"/>
      <c r="I92" s="43"/>
      <c r="J92" s="52"/>
      <c r="K92" s="52"/>
    </row>
    <row r="93" spans="2:11" ht="23.25" customHeight="1">
      <c r="B93" s="54"/>
      <c r="C93" s="55"/>
      <c r="D93" s="43"/>
      <c r="E93" s="43"/>
      <c r="F93" s="43"/>
      <c r="G93" s="43"/>
      <c r="H93" s="43"/>
      <c r="I93" s="43"/>
      <c r="J93" s="52"/>
      <c r="K93" s="52"/>
    </row>
    <row r="94" spans="2:11" ht="23.25" customHeight="1">
      <c r="B94" s="54"/>
      <c r="C94" s="55"/>
      <c r="D94" s="43"/>
      <c r="E94" s="43"/>
      <c r="F94" s="43"/>
      <c r="G94" s="43"/>
      <c r="H94" s="43"/>
      <c r="I94" s="43"/>
      <c r="J94" s="52"/>
      <c r="K94" s="52"/>
    </row>
    <row r="95" spans="2:11" ht="23.25" customHeight="1">
      <c r="B95" s="54"/>
      <c r="C95" s="55"/>
      <c r="D95" s="43"/>
      <c r="E95" s="43"/>
      <c r="F95" s="43"/>
      <c r="G95" s="43"/>
      <c r="H95" s="43"/>
      <c r="I95" s="43"/>
      <c r="J95" s="52"/>
      <c r="K95" s="52"/>
    </row>
    <row r="96" spans="2:11" ht="23.25" customHeight="1">
      <c r="B96" s="54"/>
      <c r="C96" s="55"/>
      <c r="D96" s="43"/>
      <c r="E96" s="43"/>
      <c r="F96" s="43"/>
      <c r="G96" s="43"/>
      <c r="H96" s="43"/>
      <c r="I96" s="43"/>
      <c r="J96" s="52"/>
      <c r="K96" s="52"/>
    </row>
    <row r="97" spans="1:19" ht="23.25" customHeight="1">
      <c r="B97" s="54"/>
      <c r="C97" s="55"/>
      <c r="D97" s="43"/>
      <c r="E97" s="43"/>
      <c r="F97" s="43"/>
      <c r="G97" s="43"/>
      <c r="H97" s="43"/>
      <c r="I97" s="43"/>
      <c r="J97" s="52"/>
      <c r="K97" s="52"/>
    </row>
    <row r="98" spans="1:19" ht="23.25" customHeight="1">
      <c r="A98" s="93" t="s">
        <v>0</v>
      </c>
      <c r="B98" s="93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ht="18.75" customHeight="1">
      <c r="A99" s="4" t="s">
        <v>1</v>
      </c>
      <c r="B99" s="4" t="s">
        <v>2</v>
      </c>
      <c r="C99" s="108" t="s">
        <v>3</v>
      </c>
      <c r="D99" s="109"/>
      <c r="E99" s="109"/>
      <c r="F99" s="109"/>
      <c r="G99" s="109"/>
      <c r="H99" s="109"/>
      <c r="I99" s="110"/>
      <c r="J99" s="108" t="s">
        <v>80</v>
      </c>
      <c r="K99" s="110"/>
      <c r="L99" s="108" t="s">
        <v>79</v>
      </c>
      <c r="M99" s="109"/>
      <c r="N99" s="109"/>
      <c r="O99" s="109"/>
      <c r="P99" s="109"/>
      <c r="Q99" s="109"/>
      <c r="R99" s="109"/>
      <c r="S99" s="110"/>
    </row>
    <row r="100" spans="1:19" ht="18.75" customHeight="1">
      <c r="A100" s="69"/>
      <c r="B100" s="69"/>
      <c r="C100" s="117"/>
      <c r="D100" s="118"/>
      <c r="E100" s="118"/>
      <c r="F100" s="118"/>
      <c r="G100" s="118"/>
      <c r="H100" s="118"/>
      <c r="I100" s="119"/>
      <c r="J100" s="108"/>
      <c r="K100" s="110"/>
      <c r="L100" s="108"/>
      <c r="M100" s="109"/>
      <c r="N100" s="109"/>
      <c r="O100" s="109"/>
      <c r="P100" s="109"/>
      <c r="Q100" s="109"/>
      <c r="R100" s="109"/>
      <c r="S100" s="110"/>
    </row>
    <row r="101" spans="1:19" ht="18.75" customHeight="1">
      <c r="A101" s="69"/>
      <c r="B101" s="69"/>
      <c r="C101" s="120"/>
      <c r="D101" s="121"/>
      <c r="E101" s="121"/>
      <c r="F101" s="121"/>
      <c r="G101" s="121"/>
      <c r="H101" s="121"/>
      <c r="I101" s="122"/>
      <c r="J101" s="108"/>
      <c r="K101" s="110"/>
      <c r="L101" s="108"/>
      <c r="M101" s="109"/>
      <c r="N101" s="109"/>
      <c r="O101" s="109"/>
      <c r="P101" s="109"/>
      <c r="Q101" s="109"/>
      <c r="R101" s="109"/>
      <c r="S101" s="110"/>
    </row>
    <row r="102" spans="1:19" ht="18.75" customHeight="1">
      <c r="A102" s="69"/>
      <c r="B102" s="69"/>
      <c r="C102" s="123"/>
      <c r="D102" s="124"/>
      <c r="E102" s="124"/>
      <c r="F102" s="124"/>
      <c r="G102" s="124"/>
      <c r="H102" s="124"/>
      <c r="I102" s="125"/>
      <c r="J102" s="108"/>
      <c r="K102" s="110"/>
      <c r="L102" s="108"/>
      <c r="M102" s="109"/>
      <c r="N102" s="109"/>
      <c r="O102" s="109"/>
      <c r="P102" s="109"/>
      <c r="Q102" s="109"/>
      <c r="R102" s="109"/>
      <c r="S102" s="110"/>
    </row>
    <row r="108" spans="1:19">
      <c r="I108" s="6"/>
    </row>
    <row r="109" spans="1:19">
      <c r="C109">
        <v>13</v>
      </c>
    </row>
    <row r="110" spans="1:19">
      <c r="C110">
        <v>20</v>
      </c>
    </row>
  </sheetData>
  <mergeCells count="82">
    <mergeCell ref="A1:S1"/>
    <mergeCell ref="B3:C3"/>
    <mergeCell ref="B4:C4"/>
    <mergeCell ref="D5:H5"/>
    <mergeCell ref="B5:C5"/>
    <mergeCell ref="J66:K66"/>
    <mergeCell ref="J67:K67"/>
    <mergeCell ref="J68:K68"/>
    <mergeCell ref="B69:C69"/>
    <mergeCell ref="D69:I69"/>
    <mergeCell ref="J69:K69"/>
    <mergeCell ref="C100:I102"/>
    <mergeCell ref="J100:K102"/>
    <mergeCell ref="J99:K99"/>
    <mergeCell ref="L99:S99"/>
    <mergeCell ref="L100:S102"/>
    <mergeCell ref="N49:O49"/>
    <mergeCell ref="P49:Q49"/>
    <mergeCell ref="J50:M50"/>
    <mergeCell ref="N50:O50"/>
    <mergeCell ref="C99:I99"/>
    <mergeCell ref="B64:C64"/>
    <mergeCell ref="B65:C65"/>
    <mergeCell ref="B66:C66"/>
    <mergeCell ref="B67:C67"/>
    <mergeCell ref="B68:C68"/>
    <mergeCell ref="D64:F64"/>
    <mergeCell ref="G64:I64"/>
    <mergeCell ref="G66:H66"/>
    <mergeCell ref="G67:H67"/>
    <mergeCell ref="J64:K64"/>
    <mergeCell ref="J65:K65"/>
    <mergeCell ref="N53:O53"/>
    <mergeCell ref="J52:K53"/>
    <mergeCell ref="L52:M52"/>
    <mergeCell ref="L53:M53"/>
    <mergeCell ref="P50:Q53"/>
    <mergeCell ref="N51:O51"/>
    <mergeCell ref="N52:O52"/>
    <mergeCell ref="B28:D28"/>
    <mergeCell ref="B29:D29"/>
    <mergeCell ref="A98:B98"/>
    <mergeCell ref="C38:D38"/>
    <mergeCell ref="J38:K38"/>
    <mergeCell ref="C40:D40"/>
    <mergeCell ref="J49:M49"/>
    <mergeCell ref="J51:M51"/>
    <mergeCell ref="C46:D46"/>
    <mergeCell ref="J46:K46"/>
    <mergeCell ref="E52:F52"/>
    <mergeCell ref="E53:F53"/>
    <mergeCell ref="E50:F50"/>
    <mergeCell ref="E49:F49"/>
    <mergeCell ref="E51:F51"/>
    <mergeCell ref="C59:D59"/>
    <mergeCell ref="D68:E68"/>
    <mergeCell ref="G65:H65"/>
    <mergeCell ref="G68:H68"/>
    <mergeCell ref="B52:B53"/>
    <mergeCell ref="B49:D49"/>
    <mergeCell ref="B50:D50"/>
    <mergeCell ref="B51:D51"/>
    <mergeCell ref="C52:D52"/>
    <mergeCell ref="C53:D53"/>
    <mergeCell ref="G50:H53"/>
    <mergeCell ref="G49:H49"/>
    <mergeCell ref="D72:E72"/>
    <mergeCell ref="A100:A102"/>
    <mergeCell ref="B100:B102"/>
    <mergeCell ref="J15:K15"/>
    <mergeCell ref="J17:K17"/>
    <mergeCell ref="B25:D25"/>
    <mergeCell ref="B26:D26"/>
    <mergeCell ref="B22:D22"/>
    <mergeCell ref="B23:D23"/>
    <mergeCell ref="C15:D15"/>
    <mergeCell ref="C17:D17"/>
    <mergeCell ref="C19:D19"/>
    <mergeCell ref="J19:K19"/>
    <mergeCell ref="D65:E65"/>
    <mergeCell ref="D66:E66"/>
    <mergeCell ref="D67:E67"/>
  </mergeCells>
  <phoneticPr fontId="1"/>
  <dataValidations count="1">
    <dataValidation type="list" allowBlank="1" showInputMessage="1" showErrorMessage="1" sqref="C15">
      <formula1>$C$109:$C$110</formula1>
    </dataValidation>
  </dataValidations>
  <pageMargins left="1.1023622047244095" right="0.70866141732283472" top="0.74803149606299213" bottom="0.35433070866141736" header="0.31496062992125984" footer="0.31496062992125984"/>
  <pageSetup paperSize="9" scale="68" orientation="portrait" r:id="rId1"/>
  <rowBreaks count="3" manualBreakCount="3">
    <brk id="53" max="18" man="1"/>
    <brk id="102" max="18" man="1"/>
    <brk id="103" max="18" man="1"/>
  </rowBreaks>
  <ignoredErrors>
    <ignoredError sqref="D65:D68" unlockedFormula="1"/>
    <ignoredError sqref="R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オイル阻集器選定</vt:lpstr>
      <vt:lpstr>Sheet1</vt:lpstr>
      <vt:lpstr>オイル阻集器選定!Print_Area</vt:lpstr>
    </vt:vector>
  </TitlesOfParts>
  <Company>H24 統合OA機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川島　芳郎</dc:creator>
  <cp:lastModifiedBy>川島　芳郎</cp:lastModifiedBy>
  <cp:lastPrinted>2016-10-27T06:38:26Z</cp:lastPrinted>
  <dcterms:created xsi:type="dcterms:W3CDTF">2016-05-30T02:08:11Z</dcterms:created>
  <dcterms:modified xsi:type="dcterms:W3CDTF">2016-10-27T23:40:39Z</dcterms:modified>
</cp:coreProperties>
</file>