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25" activeTab="0"/>
  </bookViews>
  <sheets>
    <sheet name="第9表 (R2)" sheetId="1" r:id="rId1"/>
  </sheets>
  <definedNames>
    <definedName name="_xlnm.Print_Area" localSheetId="0">'第9表 (R2)'!$A$1:$AQ$212</definedName>
  </definedNames>
  <calcPr fullCalcOnLoad="1"/>
</workbook>
</file>

<file path=xl/sharedStrings.xml><?xml version="1.0" encoding="utf-8"?>
<sst xmlns="http://schemas.openxmlformats.org/spreadsheetml/2006/main" count="679" uniqueCount="47">
  <si>
    <t>-</t>
  </si>
  <si>
    <t>　　　　　第９表　住宅の建て方（６区分）,住居の種類・住宅の所有の関係（６区分）別      一般世帯数及び一般世帯人員  －地区別－</t>
  </si>
  <si>
    <t>地　　　　　　　　区</t>
  </si>
  <si>
    <t>共</t>
  </si>
  <si>
    <t>同</t>
  </si>
  <si>
    <t>住</t>
  </si>
  <si>
    <t>宅</t>
  </si>
  <si>
    <t>住居の種類・住宅の</t>
  </si>
  <si>
    <t>総        数</t>
  </si>
  <si>
    <t>一   戸   建</t>
  </si>
  <si>
    <t>長   屋   建</t>
  </si>
  <si>
    <t>総     数</t>
  </si>
  <si>
    <t>建   物   全   体   の   階   数</t>
  </si>
  <si>
    <t>そ   の   他</t>
  </si>
  <si>
    <t>所有の関係（６区分）</t>
  </si>
  <si>
    <t>1・2階建</t>
  </si>
  <si>
    <t>3～5階建</t>
  </si>
  <si>
    <t>6階建以上</t>
  </si>
  <si>
    <t>世帯</t>
  </si>
  <si>
    <t>総                       数</t>
  </si>
  <si>
    <t>一般世帯数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</si>
  <si>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</si>
  <si>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</si>
  <si>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</si>
  <si>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</si>
  <si>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</si>
  <si>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</si>
  <si>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</si>
  <si>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</si>
  <si>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・・・</t>
  </si>
  <si>
    <t>人</t>
  </si>
  <si>
    <t>人</t>
  </si>
  <si>
    <t>一般世帯人員</t>
  </si>
  <si>
    <t>旧   富   士   宮   地   区</t>
  </si>
  <si>
    <t>　　　　　第９表　住宅の建て方（６区分）,住居の種類・住宅の所有の関係（６区分）別      一般世帯数及び一般世帯人員  －地区別－（つづき）</t>
  </si>
  <si>
    <t>富   士   根   地   区</t>
  </si>
  <si>
    <t>北   山   地   区</t>
  </si>
  <si>
    <t>総      数</t>
  </si>
  <si>
    <t>上   野   地   区</t>
  </si>
  <si>
    <t>公営・都市再生機構・公社の借家</t>
  </si>
  <si>
    <t>上   井   出   地   区</t>
  </si>
  <si>
    <t>住</t>
  </si>
  <si>
    <t>総      数</t>
  </si>
  <si>
    <t>そ   の   他</t>
  </si>
  <si>
    <t>白   糸   地   区</t>
  </si>
  <si>
    <t>　</t>
  </si>
  <si>
    <t>芝   川   地   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</si>
</sst>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[$-411]&quot; &quot;yyyy&quot;年 &quot;m&quot;月 &quot;d&quot;日 &quot;dddd"/>
    <numFmt numFmtId="179" formatCode="\-"/>
    <numFmt numFmtId="180" formatCode="&quot;¥&quot;#,##0_);[Red]\(&quot;¥&quot;#,##0\)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7.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8" fontId="3" fillId="0" borderId="20" xfId="50" applyFont="1" applyFill="1" applyBorder="1" applyAlignment="1">
      <alignment/>
    </xf>
    <xf numFmtId="38" fontId="3" fillId="0" borderId="0" xfId="5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5" xfId="50" applyFont="1" applyFill="1" applyBorder="1" applyAlignment="1">
      <alignment horizontal="right"/>
    </xf>
    <xf numFmtId="38" fontId="3" fillId="0" borderId="0" xfId="50" applyFont="1" applyFill="1" applyBorder="1" applyAlignment="1">
      <alignment horizontal="right"/>
    </xf>
    <xf numFmtId="38" fontId="3" fillId="0" borderId="0" xfId="50" applyFont="1" applyFill="1" applyAlignment="1">
      <alignment horizontal="right"/>
    </xf>
    <xf numFmtId="0" fontId="6" fillId="0" borderId="0" xfId="0" applyFont="1" applyFill="1" applyBorder="1" applyAlignment="1">
      <alignment horizontal="distributed" wrapText="1" shrinkToFit="1"/>
    </xf>
    <xf numFmtId="0" fontId="5" fillId="0" borderId="0" xfId="0" applyFont="1" applyFill="1" applyBorder="1" applyAlignment="1">
      <alignment/>
    </xf>
    <xf numFmtId="38" fontId="5" fillId="0" borderId="20" xfId="50" applyFont="1" applyFill="1" applyBorder="1" applyAlignment="1">
      <alignment horizontal="right"/>
    </xf>
    <xf numFmtId="38" fontId="5" fillId="0" borderId="0" xfId="50" applyFont="1" applyFill="1" applyBorder="1" applyAlignment="1">
      <alignment horizontal="right"/>
    </xf>
    <xf numFmtId="38" fontId="5" fillId="0" borderId="15" xfId="5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8" fontId="2" fillId="0" borderId="0" xfId="50" applyFont="1" applyFill="1" applyBorder="1" applyAlignment="1">
      <alignment horizontal="center" vertical="center"/>
    </xf>
    <xf numFmtId="38" fontId="5" fillId="0" borderId="21" xfId="50" applyFont="1" applyFill="1" applyBorder="1" applyAlignment="1">
      <alignment horizontal="right"/>
    </xf>
    <xf numFmtId="38" fontId="2" fillId="0" borderId="0" xfId="50" applyFont="1" applyFill="1" applyBorder="1" applyAlignment="1">
      <alignment/>
    </xf>
    <xf numFmtId="38" fontId="5" fillId="0" borderId="0" xfId="50" applyFont="1" applyFill="1" applyAlignment="1">
      <alignment/>
    </xf>
    <xf numFmtId="38" fontId="5" fillId="0" borderId="22" xfId="50" applyFont="1" applyFill="1" applyBorder="1" applyAlignment="1">
      <alignment/>
    </xf>
    <xf numFmtId="38" fontId="5" fillId="0" borderId="23" xfId="50" applyFont="1" applyFill="1" applyBorder="1" applyAlignment="1">
      <alignment/>
    </xf>
    <xf numFmtId="38" fontId="3" fillId="0" borderId="15" xfId="50" applyFont="1" applyFill="1" applyBorder="1" applyAlignment="1">
      <alignment/>
    </xf>
    <xf numFmtId="38" fontId="3" fillId="0" borderId="0" xfId="50" applyFont="1" applyFill="1" applyAlignment="1">
      <alignment/>
    </xf>
    <xf numFmtId="38" fontId="2" fillId="0" borderId="0" xfId="50" applyFont="1" applyFill="1" applyBorder="1" applyAlignment="1">
      <alignment/>
    </xf>
    <xf numFmtId="38" fontId="2" fillId="0" borderId="20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0" xfId="50" applyFont="1" applyFill="1" applyAlignment="1">
      <alignment/>
    </xf>
    <xf numFmtId="38" fontId="9" fillId="0" borderId="15" xfId="50" applyFont="1" applyFill="1" applyBorder="1" applyAlignment="1">
      <alignment horizontal="right"/>
    </xf>
    <xf numFmtId="38" fontId="9" fillId="0" borderId="0" xfId="50" applyFont="1" applyFill="1" applyAlignment="1">
      <alignment horizontal="right"/>
    </xf>
    <xf numFmtId="0" fontId="6" fillId="0" borderId="0" xfId="0" applyFont="1" applyFill="1" applyBorder="1" applyAlignment="1">
      <alignment horizontal="distributed" shrinkToFit="1"/>
    </xf>
    <xf numFmtId="38" fontId="5" fillId="0" borderId="0" xfId="50" applyFont="1" applyFill="1" applyBorder="1" applyAlignment="1">
      <alignment/>
    </xf>
    <xf numFmtId="38" fontId="5" fillId="0" borderId="20" xfId="5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38" fontId="2" fillId="0" borderId="0" xfId="50" applyFont="1" applyFill="1" applyBorder="1" applyAlignment="1">
      <alignment horizontal="right"/>
    </xf>
    <xf numFmtId="38" fontId="7" fillId="0" borderId="0" xfId="50" applyFont="1" applyFill="1" applyBorder="1" applyAlignment="1">
      <alignment horizontal="right"/>
    </xf>
    <xf numFmtId="38" fontId="7" fillId="0" borderId="20" xfId="50" applyFont="1" applyFill="1" applyBorder="1" applyAlignment="1">
      <alignment horizontal="right"/>
    </xf>
    <xf numFmtId="179" fontId="2" fillId="0" borderId="20" xfId="50" applyNumberFormat="1" applyFont="1" applyFill="1" applyBorder="1" applyAlignment="1">
      <alignment horizontal="right"/>
    </xf>
    <xf numFmtId="179" fontId="2" fillId="0" borderId="0" xfId="50" applyNumberFormat="1" applyFont="1" applyFill="1" applyBorder="1" applyAlignment="1">
      <alignment horizontal="right"/>
    </xf>
    <xf numFmtId="38" fontId="2" fillId="0" borderId="0" xfId="50" applyFont="1" applyFill="1" applyAlignment="1">
      <alignment horizontal="right"/>
    </xf>
    <xf numFmtId="38" fontId="2" fillId="0" borderId="20" xfId="50" applyFont="1" applyFill="1" applyBorder="1" applyAlignment="1">
      <alignment horizontal="right"/>
    </xf>
    <xf numFmtId="38" fontId="3" fillId="0" borderId="0" xfId="50" applyFont="1" applyFill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38" fontId="2" fillId="0" borderId="0" xfId="50" applyNumberFormat="1" applyFont="1" applyFill="1" applyBorder="1" applyAlignment="1">
      <alignment horizontal="right"/>
    </xf>
    <xf numFmtId="49" fontId="2" fillId="0" borderId="20" xfId="50" applyNumberFormat="1" applyFont="1" applyFill="1" applyBorder="1" applyAlignment="1">
      <alignment horizontal="right"/>
    </xf>
    <xf numFmtId="49" fontId="2" fillId="0" borderId="0" xfId="5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>
    <tabColor rgb="FFFF0000"/>
  </sheetPr>
  <dimension ref="A1:AQ212"/>
  <sheetViews>
    <sheetView tabSelected="1" view="pageBreakPreview" zoomScaleSheetLayoutView="100" zoomScalePageLayoutView="0" workbookViewId="0" topLeftCell="A1">
      <selection activeCell="I93" sqref="I93:K93"/>
    </sheetView>
  </sheetViews>
  <sheetFormatPr defaultColWidth="9.00390625" defaultRowHeight="13.5"/>
  <cols>
    <col min="1" max="2" width="1.625" style="0" customWidth="1"/>
    <col min="3" max="5" width="1.00390625" style="0" customWidth="1"/>
    <col min="6" max="6" width="21.625" style="0" customWidth="1"/>
    <col min="7" max="7" width="1.625" style="0" customWidth="1"/>
    <col min="8" max="22" width="4.125" style="0" customWidth="1"/>
    <col min="23" max="43" width="4.25390625" style="0" customWidth="1"/>
    <col min="44" max="97" width="4.625" style="0" customWidth="1"/>
  </cols>
  <sheetData>
    <row r="1" spans="1:7" s="1" customFormat="1" ht="17.25" customHeight="1">
      <c r="A1" s="2"/>
      <c r="B1" s="2" t="s">
        <v>1</v>
      </c>
      <c r="C1" s="2"/>
      <c r="D1" s="2"/>
      <c r="E1" s="2"/>
      <c r="F1" s="2"/>
      <c r="G1" s="2"/>
    </row>
    <row r="2" spans="1:43" s="1" customFormat="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6" customFormat="1" ht="15.75" customHeight="1">
      <c r="A3" s="8"/>
      <c r="B3" s="106" t="s">
        <v>2</v>
      </c>
      <c r="C3" s="106"/>
      <c r="D3" s="106"/>
      <c r="E3" s="106"/>
      <c r="F3" s="106"/>
      <c r="G3" s="8"/>
      <c r="H3" s="12"/>
      <c r="I3" s="13"/>
      <c r="J3" s="13"/>
      <c r="K3" s="19"/>
      <c r="L3" s="20"/>
      <c r="M3" s="21"/>
      <c r="N3" s="21"/>
      <c r="O3" s="13"/>
      <c r="P3" s="21"/>
      <c r="Q3" s="22"/>
      <c r="R3" s="23"/>
      <c r="S3" s="13"/>
      <c r="T3" s="13"/>
      <c r="U3" s="13"/>
      <c r="V3" s="20"/>
      <c r="W3" s="24"/>
      <c r="X3" s="5"/>
      <c r="Y3" s="9" t="s">
        <v>3</v>
      </c>
      <c r="Z3" s="5"/>
      <c r="AA3" s="5"/>
      <c r="AB3" s="5"/>
      <c r="AC3" s="9" t="s">
        <v>4</v>
      </c>
      <c r="AD3" s="25"/>
      <c r="AE3" s="5"/>
      <c r="AF3" s="5"/>
      <c r="AG3" s="9" t="s">
        <v>5</v>
      </c>
      <c r="AH3" s="5"/>
      <c r="AI3" s="5"/>
      <c r="AJ3" s="26" t="s">
        <v>6</v>
      </c>
      <c r="AK3" s="5"/>
      <c r="AL3" s="5"/>
      <c r="AM3" s="12"/>
      <c r="AN3" s="13"/>
      <c r="AO3" s="13"/>
      <c r="AP3" s="13"/>
      <c r="AQ3" s="13"/>
    </row>
    <row r="4" spans="1:43" s="6" customFormat="1" ht="15.75" customHeight="1">
      <c r="A4" s="8"/>
      <c r="B4" s="146" t="s">
        <v>7</v>
      </c>
      <c r="C4" s="146"/>
      <c r="D4" s="146"/>
      <c r="E4" s="146"/>
      <c r="F4" s="146"/>
      <c r="G4" s="8"/>
      <c r="H4" s="144" t="s">
        <v>8</v>
      </c>
      <c r="I4" s="145"/>
      <c r="J4" s="145"/>
      <c r="K4" s="145"/>
      <c r="L4" s="147"/>
      <c r="M4" s="148" t="s">
        <v>9</v>
      </c>
      <c r="N4" s="145"/>
      <c r="O4" s="145"/>
      <c r="P4" s="145"/>
      <c r="Q4" s="147"/>
      <c r="R4" s="144" t="s">
        <v>10</v>
      </c>
      <c r="S4" s="149"/>
      <c r="T4" s="149"/>
      <c r="U4" s="149"/>
      <c r="V4" s="147"/>
      <c r="W4" s="150" t="s">
        <v>11</v>
      </c>
      <c r="X4" s="151"/>
      <c r="Y4" s="151"/>
      <c r="Z4" s="152"/>
      <c r="AA4" s="141" t="s">
        <v>12</v>
      </c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3"/>
      <c r="AM4" s="144" t="s">
        <v>13</v>
      </c>
      <c r="AN4" s="145"/>
      <c r="AO4" s="145"/>
      <c r="AP4" s="145"/>
      <c r="AQ4" s="145"/>
    </row>
    <row r="5" spans="1:43" s="6" customFormat="1" ht="15.75" customHeight="1">
      <c r="A5" s="9"/>
      <c r="B5" s="107" t="s">
        <v>14</v>
      </c>
      <c r="C5" s="107"/>
      <c r="D5" s="107"/>
      <c r="E5" s="107"/>
      <c r="F5" s="107"/>
      <c r="G5" s="9"/>
      <c r="H5" s="10"/>
      <c r="I5" s="5"/>
      <c r="J5" s="27"/>
      <c r="K5" s="28"/>
      <c r="L5" s="29"/>
      <c r="M5" s="10"/>
      <c r="N5" s="5"/>
      <c r="O5" s="5"/>
      <c r="P5" s="5"/>
      <c r="Q5" s="30"/>
      <c r="R5" s="31"/>
      <c r="S5" s="5"/>
      <c r="T5" s="5"/>
      <c r="U5" s="5"/>
      <c r="V5" s="29"/>
      <c r="W5" s="153"/>
      <c r="X5" s="154"/>
      <c r="Y5" s="154"/>
      <c r="Z5" s="155"/>
      <c r="AA5" s="141" t="s">
        <v>15</v>
      </c>
      <c r="AB5" s="142"/>
      <c r="AC5" s="142"/>
      <c r="AD5" s="143"/>
      <c r="AE5" s="141" t="s">
        <v>16</v>
      </c>
      <c r="AF5" s="142"/>
      <c r="AG5" s="142"/>
      <c r="AH5" s="143"/>
      <c r="AI5" s="141" t="s">
        <v>17</v>
      </c>
      <c r="AJ5" s="142"/>
      <c r="AK5" s="142"/>
      <c r="AL5" s="143"/>
      <c r="AM5" s="10"/>
      <c r="AN5" s="5"/>
      <c r="AO5" s="5"/>
      <c r="AP5" s="5"/>
      <c r="AQ5" s="5"/>
    </row>
    <row r="6" spans="1:43" s="3" customFormat="1" ht="13.5" customHeight="1">
      <c r="A6" s="7"/>
      <c r="B6" s="7"/>
      <c r="C6" s="7"/>
      <c r="D6" s="7"/>
      <c r="E6" s="7"/>
      <c r="F6" s="7"/>
      <c r="G6" s="7"/>
      <c r="H6" s="32"/>
      <c r="I6" s="33"/>
      <c r="J6" s="33"/>
      <c r="K6" s="33"/>
      <c r="L6" s="34" t="s">
        <v>18</v>
      </c>
      <c r="M6" s="33"/>
      <c r="N6" s="33"/>
      <c r="O6" s="33"/>
      <c r="P6" s="21"/>
      <c r="Q6" s="35" t="s">
        <v>18</v>
      </c>
      <c r="R6" s="11"/>
      <c r="V6" s="35" t="s">
        <v>18</v>
      </c>
      <c r="W6" s="36"/>
      <c r="X6" s="37"/>
      <c r="Y6" s="37"/>
      <c r="Z6" s="35" t="s">
        <v>18</v>
      </c>
      <c r="AD6" s="35" t="s">
        <v>18</v>
      </c>
      <c r="AH6" s="35" t="s">
        <v>18</v>
      </c>
      <c r="AL6" s="35" t="s">
        <v>18</v>
      </c>
      <c r="AQ6" s="33" t="s">
        <v>18</v>
      </c>
    </row>
    <row r="7" spans="1:38" s="14" customFormat="1" ht="13.5" customHeight="1">
      <c r="A7" s="17"/>
      <c r="B7" s="136" t="s">
        <v>19</v>
      </c>
      <c r="C7" s="137"/>
      <c r="D7" s="137"/>
      <c r="E7" s="137"/>
      <c r="F7" s="137"/>
      <c r="G7" s="17"/>
      <c r="H7" s="38"/>
      <c r="I7" s="15"/>
      <c r="J7" s="15"/>
      <c r="K7" s="15"/>
      <c r="L7" s="16"/>
      <c r="M7" s="17"/>
      <c r="N7" s="39"/>
      <c r="O7" s="17"/>
      <c r="P7" s="17"/>
      <c r="Q7" s="16"/>
      <c r="R7" s="17"/>
      <c r="V7" s="16"/>
      <c r="W7" s="40"/>
      <c r="X7" s="17"/>
      <c r="Y7" s="17"/>
      <c r="Z7" s="16"/>
      <c r="AD7" s="16"/>
      <c r="AH7" s="16"/>
      <c r="AL7" s="16"/>
    </row>
    <row r="8" spans="1:38" s="14" customFormat="1" ht="13.5" customHeight="1">
      <c r="A8" s="17"/>
      <c r="B8" s="17"/>
      <c r="C8" s="134" t="s">
        <v>20</v>
      </c>
      <c r="D8" s="135"/>
      <c r="E8" s="135"/>
      <c r="F8" s="135"/>
      <c r="G8" s="17"/>
      <c r="H8" s="38"/>
      <c r="I8" s="15"/>
      <c r="J8" s="15"/>
      <c r="K8" s="15"/>
      <c r="L8" s="16"/>
      <c r="M8" s="17"/>
      <c r="N8" s="39"/>
      <c r="O8" s="17"/>
      <c r="P8" s="17"/>
      <c r="Q8" s="16"/>
      <c r="R8" s="17"/>
      <c r="V8" s="16"/>
      <c r="W8" s="40"/>
      <c r="X8" s="17"/>
      <c r="Y8" s="17"/>
      <c r="Z8" s="16"/>
      <c r="AD8" s="16"/>
      <c r="AH8" s="16"/>
      <c r="AL8" s="16"/>
    </row>
    <row r="9" spans="1:42" s="14" customFormat="1" ht="13.5" customHeight="1">
      <c r="A9" s="17"/>
      <c r="B9" s="17"/>
      <c r="C9" s="17"/>
      <c r="D9" s="134" t="s">
        <v>21</v>
      </c>
      <c r="E9" s="135"/>
      <c r="F9" s="135"/>
      <c r="G9" s="17"/>
      <c r="H9" s="38"/>
      <c r="I9" s="109">
        <f>SUM(I10,I15)</f>
        <v>50401</v>
      </c>
      <c r="J9" s="109"/>
      <c r="K9" s="109"/>
      <c r="L9" s="41"/>
      <c r="M9" s="42"/>
      <c r="N9" s="109">
        <f>SUM(N10,N15)</f>
        <v>38676</v>
      </c>
      <c r="O9" s="109"/>
      <c r="P9" s="109"/>
      <c r="Q9" s="41"/>
      <c r="R9" s="42"/>
      <c r="S9" s="109">
        <f>SUM(S10,S15)</f>
        <v>580</v>
      </c>
      <c r="T9" s="109"/>
      <c r="U9" s="109"/>
      <c r="V9" s="41"/>
      <c r="W9" s="115">
        <f>SUM(W10,W15)</f>
        <v>11108</v>
      </c>
      <c r="X9" s="109"/>
      <c r="Y9" s="109"/>
      <c r="Z9" s="41"/>
      <c r="AA9" s="109">
        <f>SUM(AA10,AA15)</f>
        <v>6938</v>
      </c>
      <c r="AB9" s="109"/>
      <c r="AC9" s="109"/>
      <c r="AD9" s="41"/>
      <c r="AE9" s="109">
        <f>SUM(AE10,AE15)</f>
        <v>3689</v>
      </c>
      <c r="AF9" s="109"/>
      <c r="AG9" s="109"/>
      <c r="AH9" s="41"/>
      <c r="AI9" s="109">
        <f>SUM(AI10,AI15)</f>
        <v>481</v>
      </c>
      <c r="AJ9" s="109"/>
      <c r="AK9" s="109"/>
      <c r="AL9" s="41"/>
      <c r="AM9" s="43"/>
      <c r="AN9" s="109">
        <f>SUM(AN10,AN15)</f>
        <v>37</v>
      </c>
      <c r="AO9" s="109"/>
      <c r="AP9" s="109"/>
    </row>
    <row r="10" spans="1:42" s="14" customFormat="1" ht="13.5" customHeight="1">
      <c r="A10" s="17"/>
      <c r="B10" s="17"/>
      <c r="C10" s="17"/>
      <c r="D10" s="17"/>
      <c r="E10" s="134" t="s">
        <v>22</v>
      </c>
      <c r="F10" s="135"/>
      <c r="G10" s="17"/>
      <c r="H10" s="38"/>
      <c r="I10" s="109">
        <f aca="true" t="shared" si="0" ref="I10:I15">SUM(N10,S10,W10,AN10)</f>
        <v>49705</v>
      </c>
      <c r="J10" s="109"/>
      <c r="K10" s="109"/>
      <c r="L10" s="41"/>
      <c r="M10" s="42"/>
      <c r="N10" s="109">
        <f>SUM(N11:P14)</f>
        <v>38199</v>
      </c>
      <c r="O10" s="109"/>
      <c r="P10" s="109"/>
      <c r="Q10" s="41"/>
      <c r="R10" s="42"/>
      <c r="S10" s="109">
        <f>SUM(S11:U14)</f>
        <v>528</v>
      </c>
      <c r="T10" s="109"/>
      <c r="U10" s="109"/>
      <c r="V10" s="41"/>
      <c r="W10" s="115">
        <f>SUM(W11:Y14)</f>
        <v>10945</v>
      </c>
      <c r="X10" s="109"/>
      <c r="Y10" s="109"/>
      <c r="Z10" s="41"/>
      <c r="AA10" s="109">
        <f>SUM(AA11:AC14)</f>
        <v>6860</v>
      </c>
      <c r="AB10" s="109"/>
      <c r="AC10" s="109"/>
      <c r="AD10" s="41"/>
      <c r="AE10" s="109">
        <f>SUM(AE11:AG14)</f>
        <v>3615</v>
      </c>
      <c r="AF10" s="109"/>
      <c r="AG10" s="109"/>
      <c r="AH10" s="41"/>
      <c r="AI10" s="109">
        <f>SUM(AI11:AK14)</f>
        <v>470</v>
      </c>
      <c r="AJ10" s="109"/>
      <c r="AK10" s="109"/>
      <c r="AL10" s="41"/>
      <c r="AM10" s="43"/>
      <c r="AN10" s="109">
        <f>SUM(AN11:AP14)</f>
        <v>33</v>
      </c>
      <c r="AO10" s="109"/>
      <c r="AP10" s="109"/>
    </row>
    <row r="11" spans="1:42" s="14" customFormat="1" ht="13.5" customHeight="1">
      <c r="A11" s="17"/>
      <c r="B11" s="17"/>
      <c r="C11" s="17"/>
      <c r="D11" s="17"/>
      <c r="E11" s="17"/>
      <c r="F11" s="18" t="s">
        <v>23</v>
      </c>
      <c r="G11" s="17"/>
      <c r="H11" s="38"/>
      <c r="I11" s="109">
        <f t="shared" si="0"/>
        <v>36851</v>
      </c>
      <c r="J11" s="109"/>
      <c r="K11" s="109"/>
      <c r="L11" s="41"/>
      <c r="M11" s="42"/>
      <c r="N11" s="109">
        <v>36383</v>
      </c>
      <c r="O11" s="114"/>
      <c r="P11" s="114"/>
      <c r="Q11" s="41"/>
      <c r="R11" s="42"/>
      <c r="S11" s="114">
        <v>16</v>
      </c>
      <c r="T11" s="114"/>
      <c r="U11" s="114"/>
      <c r="V11" s="41"/>
      <c r="W11" s="115">
        <f>SUM(AA11,AE11,AI11)</f>
        <v>437</v>
      </c>
      <c r="X11" s="109"/>
      <c r="Y11" s="109"/>
      <c r="Z11" s="41"/>
      <c r="AA11" s="115">
        <v>44</v>
      </c>
      <c r="AB11" s="114"/>
      <c r="AC11" s="114"/>
      <c r="AD11" s="41"/>
      <c r="AE11" s="115">
        <v>88</v>
      </c>
      <c r="AF11" s="114"/>
      <c r="AG11" s="114"/>
      <c r="AH11" s="41"/>
      <c r="AI11" s="115">
        <f>185+51+69</f>
        <v>305</v>
      </c>
      <c r="AJ11" s="114"/>
      <c r="AK11" s="114"/>
      <c r="AL11" s="41"/>
      <c r="AM11" s="43"/>
      <c r="AN11" s="114">
        <v>15</v>
      </c>
      <c r="AO11" s="114"/>
      <c r="AP11" s="114"/>
    </row>
    <row r="12" spans="1:42" s="14" customFormat="1" ht="13.5" customHeight="1">
      <c r="A12" s="17"/>
      <c r="B12" s="17"/>
      <c r="C12" s="17"/>
      <c r="D12" s="17"/>
      <c r="E12" s="17"/>
      <c r="F12" s="44" t="s">
        <v>24</v>
      </c>
      <c r="G12" s="17"/>
      <c r="H12" s="38"/>
      <c r="I12" s="109">
        <f t="shared" si="0"/>
        <v>571</v>
      </c>
      <c r="J12" s="109"/>
      <c r="K12" s="109"/>
      <c r="L12" s="41"/>
      <c r="M12" s="42"/>
      <c r="N12" s="109">
        <v>5</v>
      </c>
      <c r="O12" s="114"/>
      <c r="P12" s="114"/>
      <c r="Q12" s="41"/>
      <c r="R12" s="42"/>
      <c r="S12" s="114">
        <v>30</v>
      </c>
      <c r="T12" s="114"/>
      <c r="U12" s="114"/>
      <c r="V12" s="41"/>
      <c r="W12" s="115">
        <f>SUM(AA12,AE12,AI12)</f>
        <v>536</v>
      </c>
      <c r="X12" s="109"/>
      <c r="Y12" s="109"/>
      <c r="Z12" s="41"/>
      <c r="AA12" s="115" t="s">
        <v>0</v>
      </c>
      <c r="AB12" s="114"/>
      <c r="AC12" s="114"/>
      <c r="AD12" s="41"/>
      <c r="AE12" s="115">
        <v>495</v>
      </c>
      <c r="AF12" s="114"/>
      <c r="AG12" s="114"/>
      <c r="AH12" s="41"/>
      <c r="AI12" s="115">
        <f>41</f>
        <v>41</v>
      </c>
      <c r="AJ12" s="114"/>
      <c r="AK12" s="114"/>
      <c r="AL12" s="41"/>
      <c r="AM12" s="43"/>
      <c r="AN12" s="114" t="s">
        <v>0</v>
      </c>
      <c r="AO12" s="114"/>
      <c r="AP12" s="114"/>
    </row>
    <row r="13" spans="1:42" s="14" customFormat="1" ht="13.5" customHeight="1">
      <c r="A13" s="17"/>
      <c r="B13" s="17"/>
      <c r="C13" s="17"/>
      <c r="D13" s="17"/>
      <c r="E13" s="17"/>
      <c r="F13" s="18" t="s">
        <v>25</v>
      </c>
      <c r="G13" s="17"/>
      <c r="H13" s="38"/>
      <c r="I13" s="109">
        <f t="shared" si="0"/>
        <v>10327</v>
      </c>
      <c r="J13" s="109"/>
      <c r="K13" s="109"/>
      <c r="L13" s="41"/>
      <c r="M13" s="42"/>
      <c r="N13" s="109">
        <v>1607</v>
      </c>
      <c r="O13" s="114"/>
      <c r="P13" s="114"/>
      <c r="Q13" s="41"/>
      <c r="R13" s="42"/>
      <c r="S13" s="114">
        <v>436</v>
      </c>
      <c r="T13" s="114"/>
      <c r="U13" s="114"/>
      <c r="V13" s="41"/>
      <c r="W13" s="115">
        <f>SUM(AA13,AE13,AI13)</f>
        <v>8272</v>
      </c>
      <c r="X13" s="109"/>
      <c r="Y13" s="109"/>
      <c r="Z13" s="41"/>
      <c r="AA13" s="115">
        <v>5698</v>
      </c>
      <c r="AB13" s="114"/>
      <c r="AC13" s="114"/>
      <c r="AD13" s="41"/>
      <c r="AE13" s="115">
        <v>2522</v>
      </c>
      <c r="AF13" s="114"/>
      <c r="AG13" s="114"/>
      <c r="AH13" s="41"/>
      <c r="AI13" s="115">
        <f>51+1</f>
        <v>52</v>
      </c>
      <c r="AJ13" s="114"/>
      <c r="AK13" s="114"/>
      <c r="AL13" s="41"/>
      <c r="AM13" s="43"/>
      <c r="AN13" s="114">
        <v>12</v>
      </c>
      <c r="AO13" s="114"/>
      <c r="AP13" s="114"/>
    </row>
    <row r="14" spans="1:42" s="14" customFormat="1" ht="13.5" customHeight="1">
      <c r="A14" s="17"/>
      <c r="B14" s="17"/>
      <c r="C14" s="17"/>
      <c r="D14" s="17"/>
      <c r="E14" s="17"/>
      <c r="F14" s="18" t="s">
        <v>26</v>
      </c>
      <c r="G14" s="17"/>
      <c r="H14" s="38"/>
      <c r="I14" s="109">
        <f t="shared" si="0"/>
        <v>1956</v>
      </c>
      <c r="J14" s="109"/>
      <c r="K14" s="109"/>
      <c r="L14" s="41"/>
      <c r="M14" s="42"/>
      <c r="N14" s="109">
        <v>204</v>
      </c>
      <c r="O14" s="114"/>
      <c r="P14" s="114"/>
      <c r="Q14" s="41"/>
      <c r="R14" s="42"/>
      <c r="S14" s="114">
        <v>46</v>
      </c>
      <c r="T14" s="114"/>
      <c r="U14" s="114"/>
      <c r="V14" s="41"/>
      <c r="W14" s="115">
        <f>SUM(AA14,AE14,AI14)</f>
        <v>1700</v>
      </c>
      <c r="X14" s="109"/>
      <c r="Y14" s="109"/>
      <c r="Z14" s="41"/>
      <c r="AA14" s="115">
        <v>1118</v>
      </c>
      <c r="AB14" s="114"/>
      <c r="AC14" s="114"/>
      <c r="AD14" s="41"/>
      <c r="AE14" s="115">
        <v>510</v>
      </c>
      <c r="AF14" s="114"/>
      <c r="AG14" s="114"/>
      <c r="AH14" s="41"/>
      <c r="AI14" s="115">
        <f>68+1+3</f>
        <v>72</v>
      </c>
      <c r="AJ14" s="114"/>
      <c r="AK14" s="114"/>
      <c r="AL14" s="41"/>
      <c r="AM14" s="43"/>
      <c r="AN14" s="114">
        <v>6</v>
      </c>
      <c r="AO14" s="114"/>
      <c r="AP14" s="114"/>
    </row>
    <row r="15" spans="1:42" s="14" customFormat="1" ht="13.5" customHeight="1">
      <c r="A15" s="17"/>
      <c r="B15" s="17"/>
      <c r="C15" s="17"/>
      <c r="D15" s="17"/>
      <c r="E15" s="134" t="s">
        <v>27</v>
      </c>
      <c r="F15" s="135"/>
      <c r="G15" s="17"/>
      <c r="H15" s="38"/>
      <c r="I15" s="109">
        <f t="shared" si="0"/>
        <v>696</v>
      </c>
      <c r="J15" s="109"/>
      <c r="K15" s="109"/>
      <c r="L15" s="41"/>
      <c r="M15" s="42"/>
      <c r="N15" s="109">
        <v>477</v>
      </c>
      <c r="O15" s="114"/>
      <c r="P15" s="114"/>
      <c r="Q15" s="41"/>
      <c r="R15" s="42"/>
      <c r="S15" s="114">
        <v>52</v>
      </c>
      <c r="T15" s="114"/>
      <c r="U15" s="114"/>
      <c r="V15" s="41"/>
      <c r="W15" s="115">
        <f>SUM(AA15,AE15,AI15)</f>
        <v>163</v>
      </c>
      <c r="X15" s="109"/>
      <c r="Y15" s="109"/>
      <c r="Z15" s="41"/>
      <c r="AA15" s="115">
        <v>78</v>
      </c>
      <c r="AB15" s="114"/>
      <c r="AC15" s="114"/>
      <c r="AD15" s="41"/>
      <c r="AE15" s="115">
        <v>74</v>
      </c>
      <c r="AF15" s="114"/>
      <c r="AG15" s="114"/>
      <c r="AH15" s="41"/>
      <c r="AI15" s="115">
        <f>11</f>
        <v>11</v>
      </c>
      <c r="AJ15" s="114"/>
      <c r="AK15" s="114"/>
      <c r="AL15" s="41"/>
      <c r="AM15" s="43"/>
      <c r="AN15" s="114">
        <v>4</v>
      </c>
      <c r="AO15" s="114"/>
      <c r="AP15" s="114"/>
    </row>
    <row r="16" spans="1:42" s="14" customFormat="1" ht="13.5" customHeight="1">
      <c r="A16" s="17"/>
      <c r="B16" s="17"/>
      <c r="C16" s="17"/>
      <c r="D16" s="134" t="s">
        <v>28</v>
      </c>
      <c r="E16" s="135"/>
      <c r="F16" s="135"/>
      <c r="G16" s="17"/>
      <c r="H16" s="38"/>
      <c r="I16" s="109">
        <f>727+187</f>
        <v>914</v>
      </c>
      <c r="J16" s="109"/>
      <c r="K16" s="109"/>
      <c r="L16" s="41"/>
      <c r="M16" s="42"/>
      <c r="N16" s="110" t="s">
        <v>29</v>
      </c>
      <c r="O16" s="114"/>
      <c r="P16" s="114"/>
      <c r="Q16" s="41"/>
      <c r="R16" s="42"/>
      <c r="S16" s="110" t="s">
        <v>29</v>
      </c>
      <c r="T16" s="114"/>
      <c r="U16" s="114"/>
      <c r="V16" s="41"/>
      <c r="W16" s="111" t="s">
        <v>29</v>
      </c>
      <c r="X16" s="109"/>
      <c r="Y16" s="109"/>
      <c r="Z16" s="41"/>
      <c r="AA16" s="110" t="s">
        <v>29</v>
      </c>
      <c r="AB16" s="114"/>
      <c r="AC16" s="114"/>
      <c r="AD16" s="41"/>
      <c r="AE16" s="110" t="s">
        <v>29</v>
      </c>
      <c r="AF16" s="114"/>
      <c r="AG16" s="114"/>
      <c r="AH16" s="41"/>
      <c r="AI16" s="110" t="s">
        <v>29</v>
      </c>
      <c r="AJ16" s="114"/>
      <c r="AK16" s="114"/>
      <c r="AL16" s="41"/>
      <c r="AM16" s="43"/>
      <c r="AN16" s="110" t="s">
        <v>29</v>
      </c>
      <c r="AO16" s="114"/>
      <c r="AP16" s="114"/>
    </row>
    <row r="17" spans="1:38" s="14" customFormat="1" ht="13.5" customHeight="1">
      <c r="A17" s="17"/>
      <c r="B17" s="17"/>
      <c r="C17" s="17"/>
      <c r="D17" s="17"/>
      <c r="E17" s="17"/>
      <c r="F17" s="17"/>
      <c r="G17" s="17"/>
      <c r="H17" s="38"/>
      <c r="I17" s="17"/>
      <c r="J17" s="17"/>
      <c r="K17" s="17"/>
      <c r="L17" s="16"/>
      <c r="M17" s="17"/>
      <c r="N17" s="39"/>
      <c r="O17" s="17"/>
      <c r="P17" s="17"/>
      <c r="Q17" s="16"/>
      <c r="R17" s="17"/>
      <c r="V17" s="16"/>
      <c r="W17" s="40"/>
      <c r="X17" s="17"/>
      <c r="Y17" s="17"/>
      <c r="Z17" s="16"/>
      <c r="AD17" s="16"/>
      <c r="AH17" s="16"/>
      <c r="AL17" s="16"/>
    </row>
    <row r="18" spans="1:43" s="49" customFormat="1" ht="13.5" customHeight="1">
      <c r="A18" s="45"/>
      <c r="B18" s="45"/>
      <c r="C18" s="45"/>
      <c r="D18" s="45"/>
      <c r="E18" s="45"/>
      <c r="F18" s="45"/>
      <c r="G18" s="45"/>
      <c r="H18" s="46"/>
      <c r="I18" s="47"/>
      <c r="J18" s="47"/>
      <c r="K18" s="47"/>
      <c r="L18" s="48" t="s">
        <v>30</v>
      </c>
      <c r="M18" s="47"/>
      <c r="N18" s="47"/>
      <c r="O18" s="47"/>
      <c r="P18" s="47"/>
      <c r="Q18" s="48" t="s">
        <v>30</v>
      </c>
      <c r="R18" s="45"/>
      <c r="V18" s="48" t="s">
        <v>30</v>
      </c>
      <c r="W18" s="50"/>
      <c r="X18" s="45"/>
      <c r="Y18" s="45"/>
      <c r="Z18" s="48" t="s">
        <v>30</v>
      </c>
      <c r="AD18" s="48" t="s">
        <v>30</v>
      </c>
      <c r="AH18" s="48" t="s">
        <v>30</v>
      </c>
      <c r="AL18" s="48" t="s">
        <v>30</v>
      </c>
      <c r="AQ18" s="47" t="s">
        <v>31</v>
      </c>
    </row>
    <row r="19" spans="1:38" s="14" customFormat="1" ht="13.5" customHeight="1">
      <c r="A19" s="17"/>
      <c r="B19" s="17"/>
      <c r="C19" s="134" t="s">
        <v>32</v>
      </c>
      <c r="D19" s="135"/>
      <c r="E19" s="135"/>
      <c r="F19" s="135"/>
      <c r="G19" s="17"/>
      <c r="H19" s="38"/>
      <c r="I19" s="17"/>
      <c r="J19" s="17"/>
      <c r="K19" s="17"/>
      <c r="L19" s="16"/>
      <c r="M19" s="17"/>
      <c r="N19" s="39"/>
      <c r="O19" s="17"/>
      <c r="P19" s="17"/>
      <c r="Q19" s="16"/>
      <c r="R19" s="17"/>
      <c r="V19" s="16"/>
      <c r="W19" s="40"/>
      <c r="X19" s="17"/>
      <c r="Y19" s="17"/>
      <c r="Z19" s="16"/>
      <c r="AD19" s="16"/>
      <c r="AH19" s="16"/>
      <c r="AL19" s="16"/>
    </row>
    <row r="20" spans="1:42" s="14" customFormat="1" ht="13.5" customHeight="1">
      <c r="A20" s="17"/>
      <c r="B20" s="17"/>
      <c r="C20" s="17"/>
      <c r="D20" s="134" t="s">
        <v>21</v>
      </c>
      <c r="E20" s="135"/>
      <c r="F20" s="135"/>
      <c r="G20" s="17"/>
      <c r="H20" s="38"/>
      <c r="I20" s="109">
        <f>SUM(I21,I26)</f>
        <v>124423</v>
      </c>
      <c r="J20" s="109"/>
      <c r="K20" s="109"/>
      <c r="L20" s="41"/>
      <c r="M20" s="42"/>
      <c r="N20" s="109">
        <f>SUM(N21,N26)</f>
        <v>104941</v>
      </c>
      <c r="O20" s="109"/>
      <c r="P20" s="109"/>
      <c r="Q20" s="41"/>
      <c r="R20" s="42"/>
      <c r="S20" s="109">
        <f>SUM(S21,S26)</f>
        <v>1029</v>
      </c>
      <c r="T20" s="109"/>
      <c r="U20" s="109"/>
      <c r="V20" s="41"/>
      <c r="W20" s="115">
        <f>SUM(W21,W26)</f>
        <v>18370</v>
      </c>
      <c r="X20" s="109"/>
      <c r="Y20" s="109"/>
      <c r="Z20" s="41"/>
      <c r="AA20" s="109">
        <f>SUM(AA21,AA26)</f>
        <v>10612</v>
      </c>
      <c r="AB20" s="109"/>
      <c r="AC20" s="109"/>
      <c r="AD20" s="41"/>
      <c r="AE20" s="109">
        <f>SUM(AE21,AE26)</f>
        <v>6836</v>
      </c>
      <c r="AF20" s="109"/>
      <c r="AG20" s="109"/>
      <c r="AH20" s="41"/>
      <c r="AI20" s="109">
        <f>SUM(AI21,AI26)</f>
        <v>922</v>
      </c>
      <c r="AJ20" s="109"/>
      <c r="AK20" s="109"/>
      <c r="AL20" s="41"/>
      <c r="AM20" s="43"/>
      <c r="AN20" s="109">
        <f>SUM(AN21,AN26)</f>
        <v>83</v>
      </c>
      <c r="AO20" s="109"/>
      <c r="AP20" s="109"/>
    </row>
    <row r="21" spans="1:42" s="14" customFormat="1" ht="13.5" customHeight="1">
      <c r="A21" s="17"/>
      <c r="B21" s="17"/>
      <c r="C21" s="17"/>
      <c r="D21" s="17"/>
      <c r="E21" s="134" t="s">
        <v>22</v>
      </c>
      <c r="F21" s="135"/>
      <c r="G21" s="17"/>
      <c r="H21" s="38"/>
      <c r="I21" s="109">
        <f>SUM(I22:K25)</f>
        <v>123144</v>
      </c>
      <c r="J21" s="109"/>
      <c r="K21" s="109"/>
      <c r="L21" s="41"/>
      <c r="M21" s="42"/>
      <c r="N21" s="109">
        <f>SUM(N22:P25)</f>
        <v>103927</v>
      </c>
      <c r="O21" s="109"/>
      <c r="P21" s="109"/>
      <c r="Q21" s="41"/>
      <c r="R21" s="42"/>
      <c r="S21" s="109">
        <f>SUM(S22:U25)</f>
        <v>964</v>
      </c>
      <c r="T21" s="109"/>
      <c r="U21" s="109"/>
      <c r="V21" s="41"/>
      <c r="W21" s="115">
        <f>SUM(W22:Y25)</f>
        <v>18178</v>
      </c>
      <c r="X21" s="109"/>
      <c r="Y21" s="109"/>
      <c r="Z21" s="41"/>
      <c r="AA21" s="109">
        <f>SUM(AA22:AC25)</f>
        <v>10508</v>
      </c>
      <c r="AB21" s="109"/>
      <c r="AC21" s="109"/>
      <c r="AD21" s="41"/>
      <c r="AE21" s="109">
        <f>SUM(AE22:AG25)</f>
        <v>6759</v>
      </c>
      <c r="AF21" s="109"/>
      <c r="AG21" s="109"/>
      <c r="AH21" s="41"/>
      <c r="AI21" s="109">
        <f>SUM(AI22:AK25)</f>
        <v>911</v>
      </c>
      <c r="AJ21" s="109"/>
      <c r="AK21" s="109"/>
      <c r="AL21" s="41"/>
      <c r="AM21" s="43"/>
      <c r="AN21" s="109">
        <f>SUM(AN22:AP25)</f>
        <v>75</v>
      </c>
      <c r="AO21" s="109"/>
      <c r="AP21" s="109"/>
    </row>
    <row r="22" spans="1:42" s="14" customFormat="1" ht="13.5" customHeight="1">
      <c r="A22" s="17"/>
      <c r="B22" s="17"/>
      <c r="C22" s="17"/>
      <c r="D22" s="17"/>
      <c r="E22" s="17"/>
      <c r="F22" s="18" t="s">
        <v>23</v>
      </c>
      <c r="G22" s="17"/>
      <c r="H22" s="38"/>
      <c r="I22" s="109">
        <f>SUM(N22,S22,W22,AN22)</f>
        <v>101050</v>
      </c>
      <c r="J22" s="109"/>
      <c r="K22" s="109"/>
      <c r="L22" s="41"/>
      <c r="M22" s="42"/>
      <c r="N22" s="109">
        <v>100069</v>
      </c>
      <c r="O22" s="114"/>
      <c r="P22" s="114"/>
      <c r="Q22" s="41"/>
      <c r="R22" s="42"/>
      <c r="S22" s="114">
        <v>45</v>
      </c>
      <c r="T22" s="114"/>
      <c r="U22" s="114"/>
      <c r="V22" s="41"/>
      <c r="W22" s="115">
        <f>SUM(AA22,AE22,AI22)</f>
        <v>897</v>
      </c>
      <c r="X22" s="109"/>
      <c r="Y22" s="109"/>
      <c r="Z22" s="41"/>
      <c r="AA22" s="115">
        <v>84</v>
      </c>
      <c r="AB22" s="114"/>
      <c r="AC22" s="114"/>
      <c r="AD22" s="41"/>
      <c r="AE22" s="115">
        <v>179</v>
      </c>
      <c r="AF22" s="114"/>
      <c r="AG22" s="114"/>
      <c r="AH22" s="41"/>
      <c r="AI22" s="115">
        <f>354+109+171</f>
        <v>634</v>
      </c>
      <c r="AJ22" s="114"/>
      <c r="AK22" s="114"/>
      <c r="AL22" s="41"/>
      <c r="AM22" s="43"/>
      <c r="AN22" s="109">
        <v>39</v>
      </c>
      <c r="AO22" s="109"/>
      <c r="AP22" s="109"/>
    </row>
    <row r="23" spans="1:42" s="14" customFormat="1" ht="13.5" customHeight="1">
      <c r="A23" s="17"/>
      <c r="B23" s="17"/>
      <c r="C23" s="17"/>
      <c r="D23" s="17"/>
      <c r="E23" s="17"/>
      <c r="F23" s="44" t="s">
        <v>24</v>
      </c>
      <c r="G23" s="17"/>
      <c r="H23" s="38"/>
      <c r="I23" s="109">
        <f>SUM(N23,S23,W23,AN23)</f>
        <v>1072</v>
      </c>
      <c r="J23" s="109"/>
      <c r="K23" s="109"/>
      <c r="L23" s="41"/>
      <c r="M23" s="42"/>
      <c r="N23" s="109">
        <v>13</v>
      </c>
      <c r="O23" s="114"/>
      <c r="P23" s="114"/>
      <c r="Q23" s="41"/>
      <c r="R23" s="42"/>
      <c r="S23" s="114">
        <v>41</v>
      </c>
      <c r="T23" s="114"/>
      <c r="U23" s="114"/>
      <c r="V23" s="41"/>
      <c r="W23" s="115">
        <f>SUM(AA23,AE23,AI23)</f>
        <v>1018</v>
      </c>
      <c r="X23" s="109"/>
      <c r="Y23" s="109"/>
      <c r="Z23" s="41"/>
      <c r="AA23" s="115" t="s">
        <v>0</v>
      </c>
      <c r="AB23" s="114"/>
      <c r="AC23" s="114"/>
      <c r="AD23" s="41"/>
      <c r="AE23" s="115">
        <v>932</v>
      </c>
      <c r="AF23" s="114"/>
      <c r="AG23" s="114"/>
      <c r="AH23" s="41"/>
      <c r="AI23" s="115">
        <v>86</v>
      </c>
      <c r="AJ23" s="114"/>
      <c r="AK23" s="114"/>
      <c r="AL23" s="41"/>
      <c r="AM23" s="43"/>
      <c r="AN23" s="114" t="s">
        <v>0</v>
      </c>
      <c r="AO23" s="114"/>
      <c r="AP23" s="114"/>
    </row>
    <row r="24" spans="1:42" s="14" customFormat="1" ht="13.5" customHeight="1">
      <c r="A24" s="17"/>
      <c r="B24" s="17"/>
      <c r="C24" s="17"/>
      <c r="D24" s="17"/>
      <c r="E24" s="17"/>
      <c r="F24" s="18" t="s">
        <v>25</v>
      </c>
      <c r="G24" s="17"/>
      <c r="H24" s="38"/>
      <c r="I24" s="109">
        <f>SUM(N24,S24,W24,AN24)</f>
        <v>18321</v>
      </c>
      <c r="J24" s="109"/>
      <c r="K24" s="109"/>
      <c r="L24" s="41"/>
      <c r="M24" s="42"/>
      <c r="N24" s="109">
        <v>3380</v>
      </c>
      <c r="O24" s="114"/>
      <c r="P24" s="114"/>
      <c r="Q24" s="41"/>
      <c r="R24" s="42"/>
      <c r="S24" s="114">
        <v>793</v>
      </c>
      <c r="T24" s="114"/>
      <c r="U24" s="114"/>
      <c r="V24" s="41"/>
      <c r="W24" s="115">
        <f>SUM(AA24,AE24,AI24)</f>
        <v>14125</v>
      </c>
      <c r="X24" s="109"/>
      <c r="Y24" s="109"/>
      <c r="Z24" s="41"/>
      <c r="AA24" s="115">
        <v>9088</v>
      </c>
      <c r="AB24" s="114"/>
      <c r="AC24" s="114"/>
      <c r="AD24" s="41"/>
      <c r="AE24" s="115">
        <v>4935</v>
      </c>
      <c r="AF24" s="114"/>
      <c r="AG24" s="114"/>
      <c r="AH24" s="41"/>
      <c r="AI24" s="115">
        <f>99+3</f>
        <v>102</v>
      </c>
      <c r="AJ24" s="114"/>
      <c r="AK24" s="114"/>
      <c r="AL24" s="41"/>
      <c r="AM24" s="43"/>
      <c r="AN24" s="109">
        <v>23</v>
      </c>
      <c r="AO24" s="109"/>
      <c r="AP24" s="109"/>
    </row>
    <row r="25" spans="1:42" s="14" customFormat="1" ht="13.5" customHeight="1">
      <c r="A25" s="17"/>
      <c r="B25" s="17"/>
      <c r="C25" s="17"/>
      <c r="D25" s="17"/>
      <c r="E25" s="17"/>
      <c r="F25" s="18" t="s">
        <v>26</v>
      </c>
      <c r="G25" s="17"/>
      <c r="H25" s="38"/>
      <c r="I25" s="109">
        <f>SUM(N25,S25,W25,AN25)</f>
        <v>2701</v>
      </c>
      <c r="J25" s="109"/>
      <c r="K25" s="109"/>
      <c r="L25" s="41"/>
      <c r="M25" s="42"/>
      <c r="N25" s="109">
        <v>465</v>
      </c>
      <c r="O25" s="114"/>
      <c r="P25" s="114"/>
      <c r="Q25" s="41"/>
      <c r="R25" s="42"/>
      <c r="S25" s="114">
        <v>85</v>
      </c>
      <c r="T25" s="114"/>
      <c r="U25" s="114"/>
      <c r="V25" s="41"/>
      <c r="W25" s="115">
        <f>SUM(AA25,AE25,AI25)</f>
        <v>2138</v>
      </c>
      <c r="X25" s="109"/>
      <c r="Y25" s="109"/>
      <c r="Z25" s="41"/>
      <c r="AA25" s="115">
        <v>1336</v>
      </c>
      <c r="AB25" s="114"/>
      <c r="AC25" s="114"/>
      <c r="AD25" s="41"/>
      <c r="AE25" s="115">
        <v>713</v>
      </c>
      <c r="AF25" s="114"/>
      <c r="AG25" s="114"/>
      <c r="AH25" s="41"/>
      <c r="AI25" s="115">
        <f>76+4+9</f>
        <v>89</v>
      </c>
      <c r="AJ25" s="114"/>
      <c r="AK25" s="114"/>
      <c r="AL25" s="41"/>
      <c r="AM25" s="43"/>
      <c r="AN25" s="109">
        <v>13</v>
      </c>
      <c r="AO25" s="109"/>
      <c r="AP25" s="109"/>
    </row>
    <row r="26" spans="1:42" s="14" customFormat="1" ht="13.5" customHeight="1">
      <c r="A26" s="17"/>
      <c r="B26" s="17"/>
      <c r="C26" s="17"/>
      <c r="D26" s="17"/>
      <c r="E26" s="134" t="s">
        <v>27</v>
      </c>
      <c r="F26" s="135"/>
      <c r="G26" s="17"/>
      <c r="H26" s="38"/>
      <c r="I26" s="109">
        <f>SUM(N26,S26,W26,AN26)</f>
        <v>1279</v>
      </c>
      <c r="J26" s="109"/>
      <c r="K26" s="109"/>
      <c r="L26" s="41"/>
      <c r="M26" s="42"/>
      <c r="N26" s="109">
        <v>1014</v>
      </c>
      <c r="O26" s="114"/>
      <c r="P26" s="114"/>
      <c r="Q26" s="41"/>
      <c r="R26" s="42"/>
      <c r="S26" s="114">
        <v>65</v>
      </c>
      <c r="T26" s="114"/>
      <c r="U26" s="114"/>
      <c r="V26" s="41"/>
      <c r="W26" s="115">
        <f>SUM(AA26,AE26,AI26)</f>
        <v>192</v>
      </c>
      <c r="X26" s="109"/>
      <c r="Y26" s="109"/>
      <c r="Z26" s="41"/>
      <c r="AA26" s="115">
        <v>104</v>
      </c>
      <c r="AB26" s="114"/>
      <c r="AC26" s="114"/>
      <c r="AD26" s="41"/>
      <c r="AE26" s="115">
        <v>77</v>
      </c>
      <c r="AF26" s="114"/>
      <c r="AG26" s="114"/>
      <c r="AH26" s="41"/>
      <c r="AI26" s="115">
        <v>11</v>
      </c>
      <c r="AJ26" s="114"/>
      <c r="AK26" s="114"/>
      <c r="AL26" s="41"/>
      <c r="AM26" s="43"/>
      <c r="AN26" s="109">
        <v>8</v>
      </c>
      <c r="AO26" s="109"/>
      <c r="AP26" s="109"/>
    </row>
    <row r="27" spans="1:42" s="14" customFormat="1" ht="13.5" customHeight="1">
      <c r="A27" s="17"/>
      <c r="B27" s="17"/>
      <c r="C27" s="17"/>
      <c r="D27" s="134" t="s">
        <v>28</v>
      </c>
      <c r="E27" s="135"/>
      <c r="F27" s="135"/>
      <c r="G27" s="17"/>
      <c r="H27" s="38"/>
      <c r="I27" s="109">
        <f>727+485</f>
        <v>1212</v>
      </c>
      <c r="J27" s="109"/>
      <c r="K27" s="109"/>
      <c r="L27" s="41"/>
      <c r="M27" s="42"/>
      <c r="N27" s="110" t="s">
        <v>29</v>
      </c>
      <c r="O27" s="114"/>
      <c r="P27" s="114"/>
      <c r="Q27" s="41"/>
      <c r="R27" s="42"/>
      <c r="S27" s="110" t="s">
        <v>29</v>
      </c>
      <c r="T27" s="114"/>
      <c r="U27" s="114"/>
      <c r="V27" s="41"/>
      <c r="W27" s="111" t="s">
        <v>29</v>
      </c>
      <c r="X27" s="109"/>
      <c r="Y27" s="109"/>
      <c r="Z27" s="41"/>
      <c r="AA27" s="110" t="s">
        <v>29</v>
      </c>
      <c r="AB27" s="114"/>
      <c r="AC27" s="114"/>
      <c r="AD27" s="41"/>
      <c r="AE27" s="110" t="s">
        <v>29</v>
      </c>
      <c r="AF27" s="114"/>
      <c r="AG27" s="114"/>
      <c r="AH27" s="41"/>
      <c r="AI27" s="110" t="s">
        <v>29</v>
      </c>
      <c r="AJ27" s="114"/>
      <c r="AK27" s="114"/>
      <c r="AL27" s="41"/>
      <c r="AM27" s="43"/>
      <c r="AN27" s="110" t="s">
        <v>29</v>
      </c>
      <c r="AO27" s="114"/>
      <c r="AP27" s="114"/>
    </row>
    <row r="28" spans="1:38" s="14" customFormat="1" ht="13.5" customHeight="1">
      <c r="A28" s="17"/>
      <c r="B28" s="17"/>
      <c r="C28" s="17"/>
      <c r="D28" s="17"/>
      <c r="E28" s="17"/>
      <c r="F28" s="17"/>
      <c r="G28" s="17"/>
      <c r="H28" s="38"/>
      <c r="I28" s="17"/>
      <c r="J28" s="17"/>
      <c r="K28" s="17"/>
      <c r="L28" s="16"/>
      <c r="M28" s="17"/>
      <c r="N28" s="39"/>
      <c r="O28" s="17"/>
      <c r="P28" s="17"/>
      <c r="Q28" s="16"/>
      <c r="R28" s="17"/>
      <c r="V28" s="16"/>
      <c r="W28" s="40"/>
      <c r="X28" s="17"/>
      <c r="Y28" s="17"/>
      <c r="Z28" s="16"/>
      <c r="AD28" s="16"/>
      <c r="AH28" s="16"/>
      <c r="AL28" s="16"/>
    </row>
    <row r="29" spans="1:38" s="14" customFormat="1" ht="13.5" customHeight="1">
      <c r="A29" s="17"/>
      <c r="B29" s="17"/>
      <c r="C29" s="17"/>
      <c r="D29" s="17"/>
      <c r="E29" s="17"/>
      <c r="F29" s="17"/>
      <c r="G29" s="17"/>
      <c r="H29" s="38"/>
      <c r="I29" s="17"/>
      <c r="J29" s="17"/>
      <c r="K29" s="17"/>
      <c r="L29" s="16"/>
      <c r="M29" s="17"/>
      <c r="N29" s="39"/>
      <c r="O29" s="17"/>
      <c r="P29" s="17"/>
      <c r="Q29" s="16"/>
      <c r="R29" s="17"/>
      <c r="V29" s="16"/>
      <c r="W29" s="40"/>
      <c r="X29" s="17"/>
      <c r="Y29" s="17"/>
      <c r="Z29" s="16"/>
      <c r="AD29" s="16"/>
      <c r="AE29" s="17"/>
      <c r="AF29" s="17"/>
      <c r="AG29" s="17"/>
      <c r="AH29" s="16"/>
      <c r="AI29" s="17"/>
      <c r="AJ29" s="17"/>
      <c r="AK29" s="17"/>
      <c r="AL29" s="16"/>
    </row>
    <row r="30" spans="1:43" s="49" customFormat="1" ht="13.5" customHeight="1">
      <c r="A30" s="45"/>
      <c r="B30" s="45"/>
      <c r="C30" s="45"/>
      <c r="D30" s="45"/>
      <c r="E30" s="45"/>
      <c r="F30" s="45"/>
      <c r="G30" s="45"/>
      <c r="H30" s="51"/>
      <c r="I30" s="52"/>
      <c r="J30" s="52"/>
      <c r="K30" s="52"/>
      <c r="L30" s="53" t="s">
        <v>18</v>
      </c>
      <c r="M30" s="52"/>
      <c r="N30" s="52"/>
      <c r="O30" s="52"/>
      <c r="P30" s="54"/>
      <c r="Q30" s="53" t="s">
        <v>18</v>
      </c>
      <c r="R30" s="55"/>
      <c r="S30" s="45"/>
      <c r="T30" s="45"/>
      <c r="U30" s="45"/>
      <c r="V30" s="53" t="s">
        <v>18</v>
      </c>
      <c r="W30" s="50"/>
      <c r="X30" s="45"/>
      <c r="Y30" s="45"/>
      <c r="Z30" s="53" t="s">
        <v>18</v>
      </c>
      <c r="AD30" s="53" t="s">
        <v>18</v>
      </c>
      <c r="AH30" s="53" t="s">
        <v>18</v>
      </c>
      <c r="AL30" s="53" t="s">
        <v>18</v>
      </c>
      <c r="AQ30" s="52" t="s">
        <v>18</v>
      </c>
    </row>
    <row r="31" spans="1:38" s="14" customFormat="1" ht="13.5" customHeight="1">
      <c r="A31" s="17"/>
      <c r="B31" s="136" t="s">
        <v>33</v>
      </c>
      <c r="C31" s="137"/>
      <c r="D31" s="137"/>
      <c r="E31" s="137"/>
      <c r="F31" s="137"/>
      <c r="G31" s="17"/>
      <c r="H31" s="38"/>
      <c r="I31" s="15"/>
      <c r="J31" s="15"/>
      <c r="K31" s="15"/>
      <c r="L31" s="16"/>
      <c r="M31" s="17"/>
      <c r="N31" s="39"/>
      <c r="O31" s="17"/>
      <c r="P31" s="17"/>
      <c r="Q31" s="16"/>
      <c r="R31" s="17"/>
      <c r="V31" s="16"/>
      <c r="W31" s="40"/>
      <c r="X31" s="17"/>
      <c r="Y31" s="17"/>
      <c r="Z31" s="16"/>
      <c r="AD31" s="16"/>
      <c r="AH31" s="16"/>
      <c r="AL31" s="16"/>
    </row>
    <row r="32" spans="1:38" s="14" customFormat="1" ht="13.5" customHeight="1">
      <c r="A32" s="17"/>
      <c r="B32" s="17"/>
      <c r="C32" s="134" t="s">
        <v>20</v>
      </c>
      <c r="D32" s="135"/>
      <c r="E32" s="135"/>
      <c r="F32" s="135"/>
      <c r="G32" s="17"/>
      <c r="H32" s="38"/>
      <c r="I32" s="15"/>
      <c r="J32" s="15"/>
      <c r="K32" s="15"/>
      <c r="L32" s="16"/>
      <c r="M32" s="17"/>
      <c r="N32" s="39"/>
      <c r="O32" s="17"/>
      <c r="P32" s="17"/>
      <c r="Q32" s="16"/>
      <c r="R32" s="17"/>
      <c r="V32" s="16"/>
      <c r="W32" s="40"/>
      <c r="X32" s="17"/>
      <c r="Y32" s="17"/>
      <c r="Z32" s="16"/>
      <c r="AD32" s="16"/>
      <c r="AH32" s="16"/>
      <c r="AL32" s="16"/>
    </row>
    <row r="33" spans="1:42" s="14" customFormat="1" ht="13.5" customHeight="1">
      <c r="A33" s="17"/>
      <c r="B33" s="17"/>
      <c r="C33" s="17"/>
      <c r="D33" s="134" t="s">
        <v>21</v>
      </c>
      <c r="E33" s="135"/>
      <c r="F33" s="135"/>
      <c r="G33" s="17"/>
      <c r="H33" s="38"/>
      <c r="I33" s="109">
        <f>SUM(I34,I39)</f>
        <v>30066</v>
      </c>
      <c r="J33" s="109"/>
      <c r="K33" s="109"/>
      <c r="L33" s="41"/>
      <c r="M33" s="42"/>
      <c r="N33" s="109">
        <f>SUM(N34,N39)</f>
        <v>21976</v>
      </c>
      <c r="O33" s="109"/>
      <c r="P33" s="109"/>
      <c r="Q33" s="41"/>
      <c r="R33" s="42"/>
      <c r="S33" s="109">
        <f>SUM(S34,S39)</f>
        <v>406</v>
      </c>
      <c r="T33" s="109"/>
      <c r="U33" s="109"/>
      <c r="V33" s="41"/>
      <c r="W33" s="115">
        <f>SUM(W34,W39)</f>
        <v>7662</v>
      </c>
      <c r="X33" s="109"/>
      <c r="Y33" s="109"/>
      <c r="Z33" s="41"/>
      <c r="AA33" s="109">
        <f>SUM(AA34,AA39)</f>
        <v>4725</v>
      </c>
      <c r="AB33" s="109"/>
      <c r="AC33" s="109"/>
      <c r="AD33" s="41"/>
      <c r="AE33" s="109">
        <f>SUM(AE34,AE39)</f>
        <v>2489</v>
      </c>
      <c r="AF33" s="109"/>
      <c r="AG33" s="109"/>
      <c r="AH33" s="41"/>
      <c r="AI33" s="109">
        <f>SUM(AI34,AI39)</f>
        <v>448</v>
      </c>
      <c r="AJ33" s="109"/>
      <c r="AK33" s="109"/>
      <c r="AL33" s="41"/>
      <c r="AM33" s="43"/>
      <c r="AN33" s="109">
        <f>SUM(AN34,AN39)</f>
        <v>22</v>
      </c>
      <c r="AO33" s="109"/>
      <c r="AP33" s="109"/>
    </row>
    <row r="34" spans="1:42" s="14" customFormat="1" ht="13.5" customHeight="1">
      <c r="A34" s="17"/>
      <c r="B34" s="17"/>
      <c r="C34" s="17"/>
      <c r="D34" s="17"/>
      <c r="E34" s="134" t="s">
        <v>22</v>
      </c>
      <c r="F34" s="135"/>
      <c r="G34" s="17"/>
      <c r="H34" s="38"/>
      <c r="I34" s="109">
        <f>SUM(I35:K38)</f>
        <v>29632</v>
      </c>
      <c r="J34" s="109"/>
      <c r="K34" s="109"/>
      <c r="L34" s="41"/>
      <c r="M34" s="42"/>
      <c r="N34" s="109">
        <f>SUM(N35:P38)</f>
        <v>21707</v>
      </c>
      <c r="O34" s="109"/>
      <c r="P34" s="109"/>
      <c r="Q34" s="41"/>
      <c r="R34" s="42"/>
      <c r="S34" s="109">
        <f>SUM(S35:U38)</f>
        <v>370</v>
      </c>
      <c r="T34" s="109"/>
      <c r="U34" s="109"/>
      <c r="V34" s="41"/>
      <c r="W34" s="115">
        <f>SUM(W35:Y38)</f>
        <v>7534</v>
      </c>
      <c r="X34" s="109"/>
      <c r="Y34" s="109"/>
      <c r="Z34" s="41"/>
      <c r="AA34" s="109">
        <f>SUM(AA35:AC38)</f>
        <v>4665</v>
      </c>
      <c r="AB34" s="109"/>
      <c r="AC34" s="109"/>
      <c r="AD34" s="41"/>
      <c r="AE34" s="109">
        <f>SUM(AE35:AG38)</f>
        <v>2423</v>
      </c>
      <c r="AF34" s="109"/>
      <c r="AG34" s="109"/>
      <c r="AH34" s="41"/>
      <c r="AI34" s="109">
        <f>SUM(AI35:AK38)</f>
        <v>446</v>
      </c>
      <c r="AJ34" s="109"/>
      <c r="AK34" s="109"/>
      <c r="AL34" s="41"/>
      <c r="AM34" s="43"/>
      <c r="AN34" s="109">
        <f>SUM(AN35:AP38)</f>
        <v>21</v>
      </c>
      <c r="AO34" s="109"/>
      <c r="AP34" s="109"/>
    </row>
    <row r="35" spans="1:42" s="14" customFormat="1" ht="13.5" customHeight="1">
      <c r="A35" s="17"/>
      <c r="B35" s="17"/>
      <c r="C35" s="17"/>
      <c r="D35" s="17"/>
      <c r="E35" s="17"/>
      <c r="F35" s="18" t="s">
        <v>23</v>
      </c>
      <c r="G35" s="17"/>
      <c r="H35" s="38"/>
      <c r="I35" s="109">
        <f>SUM(N35,S35,W35,AN35)</f>
        <v>20981</v>
      </c>
      <c r="J35" s="109"/>
      <c r="K35" s="109"/>
      <c r="L35" s="41"/>
      <c r="M35" s="42"/>
      <c r="N35" s="109">
        <v>20552</v>
      </c>
      <c r="O35" s="114"/>
      <c r="P35" s="114"/>
      <c r="Q35" s="41"/>
      <c r="R35" s="42"/>
      <c r="S35" s="114">
        <v>12</v>
      </c>
      <c r="T35" s="114"/>
      <c r="U35" s="114"/>
      <c r="V35" s="41"/>
      <c r="W35" s="115">
        <f>SUM(AA35,AE35,AI35)</f>
        <v>406</v>
      </c>
      <c r="X35" s="109"/>
      <c r="Y35" s="109"/>
      <c r="Z35" s="41"/>
      <c r="AA35" s="115">
        <v>32</v>
      </c>
      <c r="AB35" s="114"/>
      <c r="AC35" s="114"/>
      <c r="AD35" s="41"/>
      <c r="AE35" s="115">
        <v>69</v>
      </c>
      <c r="AF35" s="114"/>
      <c r="AG35" s="114"/>
      <c r="AH35" s="41"/>
      <c r="AI35" s="115">
        <f>185+51+69</f>
        <v>305</v>
      </c>
      <c r="AJ35" s="114"/>
      <c r="AK35" s="114"/>
      <c r="AL35" s="41"/>
      <c r="AM35" s="43"/>
      <c r="AN35" s="109">
        <v>11</v>
      </c>
      <c r="AO35" s="109"/>
      <c r="AP35" s="109"/>
    </row>
    <row r="36" spans="1:42" s="14" customFormat="1" ht="13.5" customHeight="1">
      <c r="A36" s="17"/>
      <c r="B36" s="17"/>
      <c r="C36" s="17"/>
      <c r="D36" s="17"/>
      <c r="E36" s="17"/>
      <c r="F36" s="44" t="s">
        <v>24</v>
      </c>
      <c r="G36" s="17"/>
      <c r="H36" s="38"/>
      <c r="I36" s="109">
        <f>SUM(N36,S36,W36,AN36)</f>
        <v>395</v>
      </c>
      <c r="J36" s="109"/>
      <c r="K36" s="109"/>
      <c r="L36" s="41"/>
      <c r="M36" s="42"/>
      <c r="N36" s="109">
        <v>3</v>
      </c>
      <c r="O36" s="114"/>
      <c r="P36" s="114"/>
      <c r="Q36" s="41"/>
      <c r="R36" s="42"/>
      <c r="S36" s="114">
        <v>2</v>
      </c>
      <c r="T36" s="114"/>
      <c r="U36" s="114"/>
      <c r="V36" s="41"/>
      <c r="W36" s="115">
        <f>SUM(AA36,AE36,AI36)</f>
        <v>390</v>
      </c>
      <c r="X36" s="109"/>
      <c r="Y36" s="109"/>
      <c r="Z36" s="41"/>
      <c r="AA36" s="115" t="s">
        <v>0</v>
      </c>
      <c r="AB36" s="114"/>
      <c r="AC36" s="114"/>
      <c r="AD36" s="41"/>
      <c r="AE36" s="115">
        <v>349</v>
      </c>
      <c r="AF36" s="114"/>
      <c r="AG36" s="114"/>
      <c r="AH36" s="41"/>
      <c r="AI36" s="115">
        <v>41</v>
      </c>
      <c r="AJ36" s="114"/>
      <c r="AK36" s="114"/>
      <c r="AL36" s="41"/>
      <c r="AM36" s="43"/>
      <c r="AN36" s="114" t="s">
        <v>0</v>
      </c>
      <c r="AO36" s="114"/>
      <c r="AP36" s="114"/>
    </row>
    <row r="37" spans="1:42" s="14" customFormat="1" ht="13.5" customHeight="1">
      <c r="A37" s="17"/>
      <c r="B37" s="17"/>
      <c r="C37" s="17"/>
      <c r="D37" s="17"/>
      <c r="E37" s="17"/>
      <c r="F37" s="18" t="s">
        <v>25</v>
      </c>
      <c r="G37" s="17"/>
      <c r="H37" s="38"/>
      <c r="I37" s="109">
        <f>SUM(N37,S37,W37,AN37)</f>
        <v>6855</v>
      </c>
      <c r="J37" s="109"/>
      <c r="K37" s="109"/>
      <c r="L37" s="41"/>
      <c r="M37" s="42"/>
      <c r="N37" s="109">
        <v>1067</v>
      </c>
      <c r="O37" s="114"/>
      <c r="P37" s="114"/>
      <c r="Q37" s="41"/>
      <c r="R37" s="42"/>
      <c r="S37" s="114">
        <v>338</v>
      </c>
      <c r="T37" s="114"/>
      <c r="U37" s="114"/>
      <c r="V37" s="41"/>
      <c r="W37" s="115">
        <f>SUM(AA37,AE37,AI37)</f>
        <v>5443</v>
      </c>
      <c r="X37" s="109"/>
      <c r="Y37" s="109"/>
      <c r="Z37" s="41"/>
      <c r="AA37" s="115">
        <v>3785</v>
      </c>
      <c r="AB37" s="114"/>
      <c r="AC37" s="114"/>
      <c r="AD37" s="41"/>
      <c r="AE37" s="115">
        <v>1619</v>
      </c>
      <c r="AF37" s="114"/>
      <c r="AG37" s="114"/>
      <c r="AH37" s="41"/>
      <c r="AI37" s="115">
        <f>38+1</f>
        <v>39</v>
      </c>
      <c r="AJ37" s="114"/>
      <c r="AK37" s="114"/>
      <c r="AL37" s="41"/>
      <c r="AM37" s="43"/>
      <c r="AN37" s="109">
        <v>7</v>
      </c>
      <c r="AO37" s="109"/>
      <c r="AP37" s="109"/>
    </row>
    <row r="38" spans="1:42" s="14" customFormat="1" ht="13.5" customHeight="1">
      <c r="A38" s="17"/>
      <c r="B38" s="17"/>
      <c r="C38" s="17"/>
      <c r="D38" s="17"/>
      <c r="E38" s="17"/>
      <c r="F38" s="18" t="s">
        <v>26</v>
      </c>
      <c r="G38" s="17"/>
      <c r="H38" s="38"/>
      <c r="I38" s="109">
        <f>SUM(N38,S38,W38,AN38)</f>
        <v>1401</v>
      </c>
      <c r="J38" s="109"/>
      <c r="K38" s="109"/>
      <c r="L38" s="41"/>
      <c r="M38" s="42"/>
      <c r="N38" s="109">
        <v>85</v>
      </c>
      <c r="O38" s="114"/>
      <c r="P38" s="114"/>
      <c r="Q38" s="41"/>
      <c r="R38" s="42"/>
      <c r="S38" s="114">
        <v>18</v>
      </c>
      <c r="T38" s="114"/>
      <c r="U38" s="114"/>
      <c r="V38" s="41"/>
      <c r="W38" s="115">
        <f>SUM(AA38,AE38,AI38)</f>
        <v>1295</v>
      </c>
      <c r="X38" s="109"/>
      <c r="Y38" s="109"/>
      <c r="Z38" s="41"/>
      <c r="AA38" s="115">
        <v>848</v>
      </c>
      <c r="AB38" s="114"/>
      <c r="AC38" s="114"/>
      <c r="AD38" s="41"/>
      <c r="AE38" s="115">
        <v>386</v>
      </c>
      <c r="AF38" s="114"/>
      <c r="AG38" s="114"/>
      <c r="AH38" s="41"/>
      <c r="AI38" s="115">
        <f>57+1+3</f>
        <v>61</v>
      </c>
      <c r="AJ38" s="114"/>
      <c r="AK38" s="114"/>
      <c r="AL38" s="41"/>
      <c r="AM38" s="43"/>
      <c r="AN38" s="109">
        <v>3</v>
      </c>
      <c r="AO38" s="109"/>
      <c r="AP38" s="109"/>
    </row>
    <row r="39" spans="1:42" s="14" customFormat="1" ht="13.5" customHeight="1">
      <c r="A39" s="17"/>
      <c r="B39" s="17"/>
      <c r="C39" s="17"/>
      <c r="D39" s="17"/>
      <c r="E39" s="134" t="s">
        <v>27</v>
      </c>
      <c r="F39" s="135"/>
      <c r="G39" s="17"/>
      <c r="H39" s="38"/>
      <c r="I39" s="109">
        <f>SUM(N39,S39,W39,AN39)</f>
        <v>434</v>
      </c>
      <c r="J39" s="109"/>
      <c r="K39" s="109"/>
      <c r="L39" s="41"/>
      <c r="M39" s="42"/>
      <c r="N39" s="109">
        <v>269</v>
      </c>
      <c r="O39" s="114"/>
      <c r="P39" s="114"/>
      <c r="Q39" s="41"/>
      <c r="R39" s="42"/>
      <c r="S39" s="114">
        <v>36</v>
      </c>
      <c r="T39" s="114"/>
      <c r="U39" s="114"/>
      <c r="V39" s="41"/>
      <c r="W39" s="115">
        <f>SUM(AA39,AE39,AI39)</f>
        <v>128</v>
      </c>
      <c r="X39" s="109"/>
      <c r="Y39" s="109"/>
      <c r="Z39" s="41"/>
      <c r="AA39" s="115">
        <v>60</v>
      </c>
      <c r="AB39" s="114"/>
      <c r="AC39" s="114"/>
      <c r="AD39" s="41"/>
      <c r="AE39" s="115">
        <v>66</v>
      </c>
      <c r="AF39" s="114"/>
      <c r="AG39" s="114"/>
      <c r="AH39" s="41"/>
      <c r="AI39" s="115">
        <f>2</f>
        <v>2</v>
      </c>
      <c r="AJ39" s="114"/>
      <c r="AK39" s="114"/>
      <c r="AL39" s="41"/>
      <c r="AM39" s="43"/>
      <c r="AN39" s="109">
        <v>1</v>
      </c>
      <c r="AO39" s="109"/>
      <c r="AP39" s="109"/>
    </row>
    <row r="40" spans="1:42" s="14" customFormat="1" ht="13.5" customHeight="1">
      <c r="A40" s="17"/>
      <c r="B40" s="17"/>
      <c r="C40" s="17"/>
      <c r="D40" s="134" t="s">
        <v>28</v>
      </c>
      <c r="E40" s="135"/>
      <c r="F40" s="135"/>
      <c r="G40" s="17"/>
      <c r="H40" s="38"/>
      <c r="I40" s="109">
        <f>498+104</f>
        <v>602</v>
      </c>
      <c r="J40" s="109"/>
      <c r="K40" s="109"/>
      <c r="L40" s="41"/>
      <c r="M40" s="42"/>
      <c r="N40" s="110" t="s">
        <v>29</v>
      </c>
      <c r="O40" s="114"/>
      <c r="P40" s="114"/>
      <c r="Q40" s="41"/>
      <c r="R40" s="42"/>
      <c r="S40" s="110" t="s">
        <v>29</v>
      </c>
      <c r="T40" s="114"/>
      <c r="U40" s="114"/>
      <c r="V40" s="41"/>
      <c r="W40" s="111" t="s">
        <v>29</v>
      </c>
      <c r="X40" s="109"/>
      <c r="Y40" s="109"/>
      <c r="Z40" s="41"/>
      <c r="AA40" s="110" t="s">
        <v>29</v>
      </c>
      <c r="AB40" s="114"/>
      <c r="AC40" s="114"/>
      <c r="AD40" s="41"/>
      <c r="AE40" s="110" t="s">
        <v>29</v>
      </c>
      <c r="AF40" s="114"/>
      <c r="AG40" s="114"/>
      <c r="AH40" s="41"/>
      <c r="AI40" s="110" t="s">
        <v>29</v>
      </c>
      <c r="AJ40" s="114"/>
      <c r="AK40" s="114"/>
      <c r="AL40" s="41"/>
      <c r="AM40" s="43"/>
      <c r="AN40" s="110" t="s">
        <v>29</v>
      </c>
      <c r="AO40" s="114"/>
      <c r="AP40" s="114"/>
    </row>
    <row r="41" spans="1:38" s="14" customFormat="1" ht="13.5" customHeight="1">
      <c r="A41" s="17"/>
      <c r="B41" s="17"/>
      <c r="C41" s="17"/>
      <c r="D41" s="17"/>
      <c r="E41" s="17"/>
      <c r="F41" s="17"/>
      <c r="G41" s="17"/>
      <c r="H41" s="38"/>
      <c r="I41" s="17"/>
      <c r="J41" s="17"/>
      <c r="K41" s="17"/>
      <c r="L41" s="16"/>
      <c r="M41" s="17"/>
      <c r="N41" s="39"/>
      <c r="O41" s="17"/>
      <c r="P41" s="17"/>
      <c r="Q41" s="16"/>
      <c r="R41" s="17"/>
      <c r="V41" s="16"/>
      <c r="W41" s="40"/>
      <c r="X41" s="17"/>
      <c r="Y41" s="17"/>
      <c r="Z41" s="16"/>
      <c r="AD41" s="16"/>
      <c r="AH41" s="16"/>
      <c r="AL41" s="16"/>
    </row>
    <row r="42" spans="1:43" s="49" customFormat="1" ht="13.5" customHeight="1">
      <c r="A42" s="45"/>
      <c r="B42" s="45"/>
      <c r="C42" s="45"/>
      <c r="D42" s="45"/>
      <c r="E42" s="45"/>
      <c r="F42" s="45"/>
      <c r="G42" s="45"/>
      <c r="H42" s="46"/>
      <c r="I42" s="47"/>
      <c r="J42" s="47"/>
      <c r="K42" s="47"/>
      <c r="L42" s="48" t="s">
        <v>30</v>
      </c>
      <c r="M42" s="47"/>
      <c r="N42" s="47"/>
      <c r="O42" s="47"/>
      <c r="P42" s="47"/>
      <c r="Q42" s="48" t="s">
        <v>30</v>
      </c>
      <c r="R42" s="45"/>
      <c r="V42" s="48" t="s">
        <v>30</v>
      </c>
      <c r="W42" s="50"/>
      <c r="X42" s="45"/>
      <c r="Y42" s="45"/>
      <c r="Z42" s="48" t="s">
        <v>30</v>
      </c>
      <c r="AD42" s="48" t="s">
        <v>30</v>
      </c>
      <c r="AH42" s="48" t="s">
        <v>30</v>
      </c>
      <c r="AL42" s="48" t="s">
        <v>30</v>
      </c>
      <c r="AQ42" s="47" t="s">
        <v>31</v>
      </c>
    </row>
    <row r="43" spans="1:38" s="14" customFormat="1" ht="13.5" customHeight="1">
      <c r="A43" s="17"/>
      <c r="B43" s="17"/>
      <c r="C43" s="134" t="s">
        <v>32</v>
      </c>
      <c r="D43" s="135"/>
      <c r="E43" s="135"/>
      <c r="F43" s="135"/>
      <c r="G43" s="17"/>
      <c r="H43" s="38"/>
      <c r="I43" s="17"/>
      <c r="J43" s="17"/>
      <c r="K43" s="17"/>
      <c r="L43" s="16"/>
      <c r="M43" s="17"/>
      <c r="N43" s="39"/>
      <c r="O43" s="17"/>
      <c r="P43" s="17"/>
      <c r="Q43" s="16"/>
      <c r="R43" s="17"/>
      <c r="V43" s="16"/>
      <c r="W43" s="40"/>
      <c r="X43" s="17"/>
      <c r="Y43" s="17"/>
      <c r="Z43" s="16"/>
      <c r="AD43" s="16"/>
      <c r="AH43" s="16"/>
      <c r="AL43" s="16"/>
    </row>
    <row r="44" spans="1:42" s="14" customFormat="1" ht="13.5" customHeight="1">
      <c r="A44" s="17"/>
      <c r="B44" s="17"/>
      <c r="C44" s="17"/>
      <c r="D44" s="134" t="s">
        <v>21</v>
      </c>
      <c r="E44" s="135"/>
      <c r="F44" s="135"/>
      <c r="G44" s="17"/>
      <c r="H44" s="38"/>
      <c r="I44" s="109">
        <f>SUM(I45,I50)</f>
        <v>72859</v>
      </c>
      <c r="J44" s="109"/>
      <c r="K44" s="109"/>
      <c r="L44" s="41"/>
      <c r="M44" s="42"/>
      <c r="N44" s="109">
        <f>SUM(N45,N50)</f>
        <v>59407</v>
      </c>
      <c r="O44" s="109"/>
      <c r="P44" s="109"/>
      <c r="Q44" s="41"/>
      <c r="R44" s="42"/>
      <c r="S44" s="109">
        <f>SUM(S45,S50)</f>
        <v>742</v>
      </c>
      <c r="T44" s="109"/>
      <c r="U44" s="109"/>
      <c r="V44" s="41"/>
      <c r="W44" s="115">
        <f>SUM(W45,W50)</f>
        <v>12660</v>
      </c>
      <c r="X44" s="109"/>
      <c r="Y44" s="109"/>
      <c r="Z44" s="41"/>
      <c r="AA44" s="109">
        <f>SUM(AA45,AA50)</f>
        <v>7192</v>
      </c>
      <c r="AB44" s="109"/>
      <c r="AC44" s="109"/>
      <c r="AD44" s="41"/>
      <c r="AE44" s="109">
        <f>SUM(AE45,AE50)</f>
        <v>4595</v>
      </c>
      <c r="AF44" s="109"/>
      <c r="AG44" s="109"/>
      <c r="AH44" s="41"/>
      <c r="AI44" s="109">
        <f>SUM(AI45,AI50)</f>
        <v>873</v>
      </c>
      <c r="AJ44" s="109"/>
      <c r="AK44" s="109"/>
      <c r="AL44" s="41"/>
      <c r="AM44" s="43"/>
      <c r="AN44" s="109">
        <f>SUM(AN45,AN50)</f>
        <v>50</v>
      </c>
      <c r="AO44" s="109"/>
      <c r="AP44" s="109"/>
    </row>
    <row r="45" spans="1:42" s="14" customFormat="1" ht="13.5" customHeight="1">
      <c r="A45" s="17"/>
      <c r="B45" s="17"/>
      <c r="C45" s="17"/>
      <c r="D45" s="17"/>
      <c r="E45" s="134" t="s">
        <v>22</v>
      </c>
      <c r="F45" s="135"/>
      <c r="G45" s="17"/>
      <c r="H45" s="38"/>
      <c r="I45" s="109">
        <f>SUM(I46:K49)</f>
        <v>72033</v>
      </c>
      <c r="J45" s="109"/>
      <c r="K45" s="109"/>
      <c r="L45" s="41"/>
      <c r="M45" s="42"/>
      <c r="N45" s="109">
        <f>SUM(N46:P49)</f>
        <v>58781</v>
      </c>
      <c r="O45" s="109"/>
      <c r="P45" s="109"/>
      <c r="Q45" s="41"/>
      <c r="R45" s="42"/>
      <c r="S45" s="109">
        <f>SUM(S46:U49)</f>
        <v>696</v>
      </c>
      <c r="T45" s="109"/>
      <c r="U45" s="109"/>
      <c r="V45" s="41"/>
      <c r="W45" s="115">
        <f>SUM(W46:Y49)</f>
        <v>12509</v>
      </c>
      <c r="X45" s="109"/>
      <c r="Y45" s="109"/>
      <c r="Z45" s="41"/>
      <c r="AA45" s="109">
        <f>SUM(AA46:AC49)</f>
        <v>7112</v>
      </c>
      <c r="AB45" s="109"/>
      <c r="AC45" s="109"/>
      <c r="AD45" s="41"/>
      <c r="AE45" s="109">
        <f>SUM(AE46:AG49)</f>
        <v>4526</v>
      </c>
      <c r="AF45" s="109"/>
      <c r="AG45" s="109"/>
      <c r="AH45" s="41"/>
      <c r="AI45" s="109">
        <f>SUM(AI46:AK49)</f>
        <v>871</v>
      </c>
      <c r="AJ45" s="109"/>
      <c r="AK45" s="109"/>
      <c r="AL45" s="41"/>
      <c r="AM45" s="43"/>
      <c r="AN45" s="109">
        <f>SUM(AN46:AP49)</f>
        <v>47</v>
      </c>
      <c r="AO45" s="109"/>
      <c r="AP45" s="109"/>
    </row>
    <row r="46" spans="1:42" s="14" customFormat="1" ht="13.5" customHeight="1">
      <c r="A46" s="17"/>
      <c r="B46" s="17"/>
      <c r="C46" s="17"/>
      <c r="D46" s="17"/>
      <c r="E46" s="17"/>
      <c r="F46" s="18" t="s">
        <v>23</v>
      </c>
      <c r="G46" s="17"/>
      <c r="H46" s="38"/>
      <c r="I46" s="109">
        <f>SUM(N46,S46,W46,AN46)</f>
        <v>57251</v>
      </c>
      <c r="J46" s="109"/>
      <c r="K46" s="109"/>
      <c r="L46" s="41"/>
      <c r="M46" s="42"/>
      <c r="N46" s="109">
        <v>56347</v>
      </c>
      <c r="O46" s="114"/>
      <c r="P46" s="114"/>
      <c r="Q46" s="41"/>
      <c r="R46" s="42"/>
      <c r="S46" s="109">
        <v>32</v>
      </c>
      <c r="T46" s="114"/>
      <c r="U46" s="114"/>
      <c r="V46" s="41"/>
      <c r="W46" s="115">
        <f>SUM(AA46,AE46,AI46)</f>
        <v>844</v>
      </c>
      <c r="X46" s="109"/>
      <c r="Y46" s="109"/>
      <c r="Z46" s="41"/>
      <c r="AA46" s="115">
        <v>65</v>
      </c>
      <c r="AB46" s="114"/>
      <c r="AC46" s="114"/>
      <c r="AD46" s="41"/>
      <c r="AE46" s="115">
        <v>145</v>
      </c>
      <c r="AF46" s="114"/>
      <c r="AG46" s="114"/>
      <c r="AH46" s="41"/>
      <c r="AI46" s="115">
        <f>354+109+171</f>
        <v>634</v>
      </c>
      <c r="AJ46" s="114"/>
      <c r="AK46" s="114"/>
      <c r="AL46" s="41"/>
      <c r="AM46" s="43"/>
      <c r="AN46" s="109">
        <v>28</v>
      </c>
      <c r="AO46" s="109"/>
      <c r="AP46" s="109"/>
    </row>
    <row r="47" spans="1:42" s="14" customFormat="1" ht="13.5" customHeight="1">
      <c r="A47" s="17"/>
      <c r="B47" s="17"/>
      <c r="C47" s="17"/>
      <c r="D47" s="17"/>
      <c r="E47" s="17"/>
      <c r="F47" s="44" t="s">
        <v>24</v>
      </c>
      <c r="G47" s="17"/>
      <c r="H47" s="38"/>
      <c r="I47" s="109">
        <f>SUM(N47,S47,W47,AN47)</f>
        <v>773</v>
      </c>
      <c r="J47" s="109"/>
      <c r="K47" s="109"/>
      <c r="L47" s="41"/>
      <c r="M47" s="42"/>
      <c r="N47" s="109">
        <v>10</v>
      </c>
      <c r="O47" s="114"/>
      <c r="P47" s="114"/>
      <c r="Q47" s="41"/>
      <c r="R47" s="42"/>
      <c r="S47" s="114">
        <v>5</v>
      </c>
      <c r="T47" s="114"/>
      <c r="U47" s="114"/>
      <c r="V47" s="41"/>
      <c r="W47" s="115">
        <f>SUM(AA47,AE47,AI47)</f>
        <v>758</v>
      </c>
      <c r="X47" s="109"/>
      <c r="Y47" s="109"/>
      <c r="Z47" s="41"/>
      <c r="AA47" s="115" t="s">
        <v>0</v>
      </c>
      <c r="AB47" s="114"/>
      <c r="AC47" s="114"/>
      <c r="AD47" s="41"/>
      <c r="AE47" s="115">
        <v>672</v>
      </c>
      <c r="AF47" s="114"/>
      <c r="AG47" s="114"/>
      <c r="AH47" s="41"/>
      <c r="AI47" s="115">
        <f>86</f>
        <v>86</v>
      </c>
      <c r="AJ47" s="114"/>
      <c r="AK47" s="114"/>
      <c r="AL47" s="41"/>
      <c r="AM47" s="43"/>
      <c r="AN47" s="114" t="s">
        <v>0</v>
      </c>
      <c r="AO47" s="114"/>
      <c r="AP47" s="114"/>
    </row>
    <row r="48" spans="1:42" s="14" customFormat="1" ht="13.5" customHeight="1">
      <c r="A48" s="17"/>
      <c r="B48" s="17"/>
      <c r="C48" s="17"/>
      <c r="D48" s="17"/>
      <c r="E48" s="17"/>
      <c r="F48" s="18" t="s">
        <v>25</v>
      </c>
      <c r="G48" s="17"/>
      <c r="H48" s="38"/>
      <c r="I48" s="109">
        <f>SUM(N48,S48,W48,AN48)</f>
        <v>12230</v>
      </c>
      <c r="J48" s="109"/>
      <c r="K48" s="109"/>
      <c r="L48" s="41"/>
      <c r="M48" s="42"/>
      <c r="N48" s="109">
        <v>2233</v>
      </c>
      <c r="O48" s="114"/>
      <c r="P48" s="114"/>
      <c r="Q48" s="41"/>
      <c r="R48" s="42"/>
      <c r="S48" s="109">
        <v>630</v>
      </c>
      <c r="T48" s="114"/>
      <c r="U48" s="114"/>
      <c r="V48" s="41"/>
      <c r="W48" s="115">
        <f>SUM(AA48,AE48,AI48)</f>
        <v>9356</v>
      </c>
      <c r="X48" s="109"/>
      <c r="Y48" s="109"/>
      <c r="Z48" s="41"/>
      <c r="AA48" s="115">
        <v>6064</v>
      </c>
      <c r="AB48" s="114"/>
      <c r="AC48" s="114"/>
      <c r="AD48" s="41"/>
      <c r="AE48" s="115">
        <v>3215</v>
      </c>
      <c r="AF48" s="114"/>
      <c r="AG48" s="114"/>
      <c r="AH48" s="41"/>
      <c r="AI48" s="115">
        <f>74+3</f>
        <v>77</v>
      </c>
      <c r="AJ48" s="114"/>
      <c r="AK48" s="114"/>
      <c r="AL48" s="41"/>
      <c r="AM48" s="43"/>
      <c r="AN48" s="109">
        <v>11</v>
      </c>
      <c r="AO48" s="109"/>
      <c r="AP48" s="109"/>
    </row>
    <row r="49" spans="1:42" s="14" customFormat="1" ht="13.5" customHeight="1">
      <c r="A49" s="17"/>
      <c r="B49" s="17"/>
      <c r="C49" s="17"/>
      <c r="D49" s="17"/>
      <c r="E49" s="17"/>
      <c r="F49" s="18" t="s">
        <v>26</v>
      </c>
      <c r="G49" s="17"/>
      <c r="H49" s="38"/>
      <c r="I49" s="109">
        <f>SUM(N49,S49,W49,AN49)</f>
        <v>1779</v>
      </c>
      <c r="J49" s="109"/>
      <c r="K49" s="109"/>
      <c r="L49" s="41"/>
      <c r="M49" s="42"/>
      <c r="N49" s="109">
        <v>191</v>
      </c>
      <c r="O49" s="114"/>
      <c r="P49" s="114"/>
      <c r="Q49" s="41"/>
      <c r="R49" s="42"/>
      <c r="S49" s="109">
        <v>29</v>
      </c>
      <c r="T49" s="114"/>
      <c r="U49" s="114"/>
      <c r="V49" s="41"/>
      <c r="W49" s="115">
        <f>SUM(AA49,AE49,AI49)</f>
        <v>1551</v>
      </c>
      <c r="X49" s="109"/>
      <c r="Y49" s="109"/>
      <c r="Z49" s="41"/>
      <c r="AA49" s="115">
        <v>983</v>
      </c>
      <c r="AB49" s="114"/>
      <c r="AC49" s="114"/>
      <c r="AD49" s="41"/>
      <c r="AE49" s="115">
        <v>494</v>
      </c>
      <c r="AF49" s="114"/>
      <c r="AG49" s="114"/>
      <c r="AH49" s="41"/>
      <c r="AI49" s="115">
        <f>61+4+9</f>
        <v>74</v>
      </c>
      <c r="AJ49" s="114"/>
      <c r="AK49" s="114"/>
      <c r="AL49" s="41"/>
      <c r="AM49" s="43"/>
      <c r="AN49" s="109">
        <v>8</v>
      </c>
      <c r="AO49" s="109"/>
      <c r="AP49" s="109"/>
    </row>
    <row r="50" spans="1:42" s="14" customFormat="1" ht="13.5" customHeight="1">
      <c r="A50" s="17"/>
      <c r="B50" s="17"/>
      <c r="C50" s="17"/>
      <c r="D50" s="17"/>
      <c r="E50" s="134" t="s">
        <v>27</v>
      </c>
      <c r="F50" s="135"/>
      <c r="G50" s="17"/>
      <c r="H50" s="38"/>
      <c r="I50" s="109">
        <f>SUM(N50,S50,W50,AN50)</f>
        <v>826</v>
      </c>
      <c r="J50" s="109"/>
      <c r="K50" s="109"/>
      <c r="L50" s="41"/>
      <c r="M50" s="42"/>
      <c r="N50" s="109">
        <v>626</v>
      </c>
      <c r="O50" s="114"/>
      <c r="P50" s="114"/>
      <c r="Q50" s="41"/>
      <c r="R50" s="42"/>
      <c r="S50" s="109">
        <v>46</v>
      </c>
      <c r="T50" s="114"/>
      <c r="U50" s="114"/>
      <c r="V50" s="41"/>
      <c r="W50" s="115">
        <f>SUM(AA50,AE50,AI50)</f>
        <v>151</v>
      </c>
      <c r="X50" s="109"/>
      <c r="Y50" s="109"/>
      <c r="Z50" s="41"/>
      <c r="AA50" s="115">
        <v>80</v>
      </c>
      <c r="AB50" s="114"/>
      <c r="AC50" s="114"/>
      <c r="AD50" s="41"/>
      <c r="AE50" s="115">
        <v>69</v>
      </c>
      <c r="AF50" s="114"/>
      <c r="AG50" s="114"/>
      <c r="AH50" s="41"/>
      <c r="AI50" s="115">
        <v>2</v>
      </c>
      <c r="AJ50" s="114"/>
      <c r="AK50" s="114"/>
      <c r="AL50" s="41"/>
      <c r="AM50" s="43"/>
      <c r="AN50" s="109">
        <v>3</v>
      </c>
      <c r="AO50" s="109"/>
      <c r="AP50" s="109"/>
    </row>
    <row r="51" spans="1:42" s="14" customFormat="1" ht="13.5" customHeight="1">
      <c r="A51" s="17"/>
      <c r="B51" s="17"/>
      <c r="C51" s="17"/>
      <c r="D51" s="134" t="s">
        <v>28</v>
      </c>
      <c r="E51" s="135"/>
      <c r="F51" s="135"/>
      <c r="G51" s="17"/>
      <c r="H51" s="38"/>
      <c r="I51" s="109">
        <f>498+267</f>
        <v>765</v>
      </c>
      <c r="J51" s="109"/>
      <c r="K51" s="109"/>
      <c r="L51" s="41"/>
      <c r="M51" s="42"/>
      <c r="N51" s="110" t="s">
        <v>29</v>
      </c>
      <c r="O51" s="114"/>
      <c r="P51" s="114"/>
      <c r="Q51" s="41"/>
      <c r="R51" s="42"/>
      <c r="S51" s="110" t="s">
        <v>29</v>
      </c>
      <c r="T51" s="114"/>
      <c r="U51" s="114"/>
      <c r="V51" s="41"/>
      <c r="W51" s="111" t="s">
        <v>29</v>
      </c>
      <c r="X51" s="109"/>
      <c r="Y51" s="109"/>
      <c r="Z51" s="41"/>
      <c r="AA51" s="110" t="s">
        <v>29</v>
      </c>
      <c r="AB51" s="114"/>
      <c r="AC51" s="114"/>
      <c r="AD51" s="41"/>
      <c r="AE51" s="110" t="s">
        <v>29</v>
      </c>
      <c r="AF51" s="114"/>
      <c r="AG51" s="114"/>
      <c r="AH51" s="41"/>
      <c r="AI51" s="110" t="s">
        <v>29</v>
      </c>
      <c r="AJ51" s="114"/>
      <c r="AK51" s="114"/>
      <c r="AL51" s="41"/>
      <c r="AM51" s="43"/>
      <c r="AN51" s="110" t="s">
        <v>29</v>
      </c>
      <c r="AO51" s="114"/>
      <c r="AP51" s="114"/>
    </row>
    <row r="52" spans="1:43" s="59" customFormat="1" ht="14.25" thickBot="1">
      <c r="A52" s="56"/>
      <c r="B52" s="56"/>
      <c r="C52" s="56"/>
      <c r="D52" s="56"/>
      <c r="E52" s="56"/>
      <c r="F52" s="56"/>
      <c r="G52" s="56"/>
      <c r="H52" s="57"/>
      <c r="I52" s="56"/>
      <c r="J52" s="56"/>
      <c r="K52" s="56"/>
      <c r="L52" s="58"/>
      <c r="M52" s="56"/>
      <c r="N52" s="56"/>
      <c r="O52" s="56"/>
      <c r="P52" s="56"/>
      <c r="Q52" s="58"/>
      <c r="R52" s="56"/>
      <c r="S52" s="56"/>
      <c r="T52" s="56"/>
      <c r="U52" s="56"/>
      <c r="V52" s="58"/>
      <c r="W52" s="57"/>
      <c r="X52" s="56"/>
      <c r="Y52" s="56"/>
      <c r="Z52" s="58"/>
      <c r="AA52" s="56"/>
      <c r="AB52" s="56"/>
      <c r="AC52" s="56"/>
      <c r="AD52" s="58"/>
      <c r="AE52" s="56"/>
      <c r="AF52" s="56"/>
      <c r="AG52" s="56"/>
      <c r="AH52" s="58"/>
      <c r="AI52" s="56"/>
      <c r="AJ52" s="56"/>
      <c r="AK52" s="56"/>
      <c r="AL52" s="58"/>
      <c r="AM52" s="56"/>
      <c r="AN52" s="56"/>
      <c r="AO52" s="56"/>
      <c r="AP52" s="56"/>
      <c r="AQ52" s="56"/>
    </row>
    <row r="53" s="59" customFormat="1" ht="13.5">
      <c r="B53" s="45"/>
    </row>
    <row r="54" spans="1:7" s="61" customFormat="1" ht="17.25" customHeight="1">
      <c r="A54" s="60"/>
      <c r="B54" s="60" t="s">
        <v>34</v>
      </c>
      <c r="C54" s="60"/>
      <c r="D54" s="60"/>
      <c r="E54" s="60"/>
      <c r="F54" s="60"/>
      <c r="G54" s="60"/>
    </row>
    <row r="55" spans="1:43" s="61" customFormat="1" ht="14.25" thickBo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75" customFormat="1" ht="15.75" customHeight="1">
      <c r="A56" s="63"/>
      <c r="B56" s="123" t="s">
        <v>2</v>
      </c>
      <c r="C56" s="123"/>
      <c r="D56" s="123"/>
      <c r="E56" s="123"/>
      <c r="F56" s="123"/>
      <c r="G56" s="63"/>
      <c r="H56" s="64"/>
      <c r="I56" s="65"/>
      <c r="J56" s="65"/>
      <c r="K56" s="66"/>
      <c r="L56" s="67"/>
      <c r="M56" s="54"/>
      <c r="N56" s="54"/>
      <c r="O56" s="65"/>
      <c r="P56" s="54"/>
      <c r="Q56" s="68"/>
      <c r="R56" s="69"/>
      <c r="S56" s="65"/>
      <c r="T56" s="65"/>
      <c r="U56" s="65"/>
      <c r="V56" s="67"/>
      <c r="W56" s="70"/>
      <c r="X56" s="71"/>
      <c r="Y56" s="72" t="s">
        <v>3</v>
      </c>
      <c r="Z56" s="71"/>
      <c r="AA56" s="71"/>
      <c r="AB56" s="71"/>
      <c r="AC56" s="72" t="s">
        <v>4</v>
      </c>
      <c r="AD56" s="73"/>
      <c r="AE56" s="71"/>
      <c r="AF56" s="71"/>
      <c r="AG56" s="72" t="s">
        <v>5</v>
      </c>
      <c r="AH56" s="71"/>
      <c r="AI56" s="71"/>
      <c r="AJ56" s="74" t="s">
        <v>6</v>
      </c>
      <c r="AK56" s="71"/>
      <c r="AL56" s="71"/>
      <c r="AM56" s="64"/>
      <c r="AN56" s="65"/>
      <c r="AO56" s="65"/>
      <c r="AP56" s="65"/>
      <c r="AQ56" s="65"/>
    </row>
    <row r="57" spans="1:43" s="75" customFormat="1" ht="15.75" customHeight="1">
      <c r="A57" s="63"/>
      <c r="B57" s="124" t="s">
        <v>7</v>
      </c>
      <c r="C57" s="124"/>
      <c r="D57" s="124"/>
      <c r="E57" s="124"/>
      <c r="F57" s="124"/>
      <c r="G57" s="63"/>
      <c r="H57" s="120" t="s">
        <v>8</v>
      </c>
      <c r="I57" s="121"/>
      <c r="J57" s="121"/>
      <c r="K57" s="121"/>
      <c r="L57" s="125"/>
      <c r="M57" s="126" t="s">
        <v>9</v>
      </c>
      <c r="N57" s="121"/>
      <c r="O57" s="121"/>
      <c r="P57" s="121"/>
      <c r="Q57" s="125"/>
      <c r="R57" s="120" t="s">
        <v>10</v>
      </c>
      <c r="S57" s="127"/>
      <c r="T57" s="127"/>
      <c r="U57" s="127"/>
      <c r="V57" s="125"/>
      <c r="W57" s="128" t="s">
        <v>11</v>
      </c>
      <c r="X57" s="129"/>
      <c r="Y57" s="129"/>
      <c r="Z57" s="130"/>
      <c r="AA57" s="117" t="s">
        <v>12</v>
      </c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9"/>
      <c r="AM57" s="120" t="s">
        <v>13</v>
      </c>
      <c r="AN57" s="121"/>
      <c r="AO57" s="121"/>
      <c r="AP57" s="121"/>
      <c r="AQ57" s="121"/>
    </row>
    <row r="58" spans="1:43" s="75" customFormat="1" ht="15.75" customHeight="1">
      <c r="A58" s="72"/>
      <c r="B58" s="122" t="s">
        <v>14</v>
      </c>
      <c r="C58" s="122"/>
      <c r="D58" s="122"/>
      <c r="E58" s="122"/>
      <c r="F58" s="122"/>
      <c r="G58" s="72"/>
      <c r="H58" s="76"/>
      <c r="I58" s="71"/>
      <c r="J58" s="77"/>
      <c r="K58" s="78"/>
      <c r="L58" s="79"/>
      <c r="M58" s="76"/>
      <c r="N58" s="71"/>
      <c r="O58" s="71"/>
      <c r="P58" s="71"/>
      <c r="Q58" s="80"/>
      <c r="R58" s="81"/>
      <c r="S58" s="71"/>
      <c r="T58" s="71"/>
      <c r="U58" s="71"/>
      <c r="V58" s="79"/>
      <c r="W58" s="131"/>
      <c r="X58" s="132"/>
      <c r="Y58" s="132"/>
      <c r="Z58" s="133"/>
      <c r="AA58" s="117" t="s">
        <v>15</v>
      </c>
      <c r="AB58" s="118"/>
      <c r="AC58" s="118"/>
      <c r="AD58" s="119"/>
      <c r="AE58" s="117" t="s">
        <v>16</v>
      </c>
      <c r="AF58" s="118"/>
      <c r="AG58" s="118"/>
      <c r="AH58" s="119"/>
      <c r="AI58" s="117" t="s">
        <v>17</v>
      </c>
      <c r="AJ58" s="118"/>
      <c r="AK58" s="118"/>
      <c r="AL58" s="119"/>
      <c r="AM58" s="76"/>
      <c r="AN58" s="71"/>
      <c r="AO58" s="71"/>
      <c r="AP58" s="71"/>
      <c r="AQ58" s="71"/>
    </row>
    <row r="59" spans="1:43" s="49" customFormat="1" ht="13.5" customHeight="1">
      <c r="A59" s="45"/>
      <c r="B59" s="45"/>
      <c r="C59" s="45"/>
      <c r="D59" s="45"/>
      <c r="E59" s="45"/>
      <c r="F59" s="45"/>
      <c r="G59" s="45"/>
      <c r="H59" s="51"/>
      <c r="I59" s="52"/>
      <c r="J59" s="52"/>
      <c r="K59" s="52"/>
      <c r="L59" s="53" t="s">
        <v>18</v>
      </c>
      <c r="M59" s="52"/>
      <c r="N59" s="52"/>
      <c r="O59" s="52"/>
      <c r="P59" s="54"/>
      <c r="Q59" s="82" t="s">
        <v>18</v>
      </c>
      <c r="R59" s="55"/>
      <c r="V59" s="82" t="s">
        <v>18</v>
      </c>
      <c r="W59" s="83"/>
      <c r="X59" s="84"/>
      <c r="Y59" s="84"/>
      <c r="Z59" s="82" t="s">
        <v>18</v>
      </c>
      <c r="AD59" s="82" t="s">
        <v>18</v>
      </c>
      <c r="AH59" s="82" t="s">
        <v>18</v>
      </c>
      <c r="AL59" s="82" t="s">
        <v>18</v>
      </c>
      <c r="AQ59" s="52" t="s">
        <v>18</v>
      </c>
    </row>
    <row r="60" spans="1:38" s="14" customFormat="1" ht="13.5" customHeight="1">
      <c r="A60" s="17"/>
      <c r="B60" s="136" t="s">
        <v>35</v>
      </c>
      <c r="C60" s="137"/>
      <c r="D60" s="137"/>
      <c r="E60" s="137"/>
      <c r="F60" s="137"/>
      <c r="G60" s="17"/>
      <c r="H60" s="38"/>
      <c r="I60" s="15"/>
      <c r="J60" s="15"/>
      <c r="K60" s="15"/>
      <c r="L60" s="16"/>
      <c r="M60" s="17"/>
      <c r="N60" s="39"/>
      <c r="O60" s="17"/>
      <c r="P60" s="17"/>
      <c r="Q60" s="16"/>
      <c r="R60" s="17"/>
      <c r="V60" s="16"/>
      <c r="W60" s="40"/>
      <c r="X60" s="17"/>
      <c r="Y60" s="17"/>
      <c r="Z60" s="16"/>
      <c r="AD60" s="16"/>
      <c r="AH60" s="16"/>
      <c r="AL60" s="16"/>
    </row>
    <row r="61" spans="1:38" s="14" customFormat="1" ht="13.5" customHeight="1">
      <c r="A61" s="17"/>
      <c r="B61" s="17"/>
      <c r="C61" s="134" t="s">
        <v>20</v>
      </c>
      <c r="D61" s="135"/>
      <c r="E61" s="135"/>
      <c r="F61" s="135"/>
      <c r="G61" s="17"/>
      <c r="H61" s="38"/>
      <c r="I61" s="15"/>
      <c r="J61" s="15"/>
      <c r="K61" s="15"/>
      <c r="L61" s="16"/>
      <c r="M61" s="17"/>
      <c r="N61" s="39"/>
      <c r="O61" s="17"/>
      <c r="P61" s="17"/>
      <c r="Q61" s="16"/>
      <c r="R61" s="17"/>
      <c r="V61" s="16"/>
      <c r="W61" s="40"/>
      <c r="X61" s="17"/>
      <c r="Y61" s="17"/>
      <c r="Z61" s="16"/>
      <c r="AD61" s="16"/>
      <c r="AH61" s="16"/>
      <c r="AL61" s="16"/>
    </row>
    <row r="62" spans="1:42" s="14" customFormat="1" ht="13.5" customHeight="1">
      <c r="A62" s="17"/>
      <c r="B62" s="17"/>
      <c r="C62" s="17"/>
      <c r="D62" s="134" t="s">
        <v>21</v>
      </c>
      <c r="E62" s="135"/>
      <c r="F62" s="135"/>
      <c r="G62" s="17"/>
      <c r="H62" s="38"/>
      <c r="I62" s="109">
        <f>SUM(I63,I68)</f>
        <v>11055</v>
      </c>
      <c r="J62" s="109"/>
      <c r="K62" s="109"/>
      <c r="L62" s="41"/>
      <c r="M62" s="42"/>
      <c r="N62" s="109">
        <f>SUM(N63,N68)</f>
        <v>8016</v>
      </c>
      <c r="O62" s="109"/>
      <c r="P62" s="109"/>
      <c r="Q62" s="41"/>
      <c r="R62" s="42"/>
      <c r="S62" s="109">
        <f>SUM(S63,S68)</f>
        <v>81</v>
      </c>
      <c r="T62" s="109"/>
      <c r="U62" s="109"/>
      <c r="V62" s="41"/>
      <c r="W62" s="115">
        <f>SUM(W63,W68)</f>
        <v>2949</v>
      </c>
      <c r="X62" s="109"/>
      <c r="Y62" s="109"/>
      <c r="Z62" s="41"/>
      <c r="AA62" s="109">
        <f>SUM(AA63,AA68)</f>
        <v>1849</v>
      </c>
      <c r="AB62" s="109"/>
      <c r="AC62" s="109"/>
      <c r="AD62" s="41"/>
      <c r="AE62" s="109">
        <f>SUM(AE63,AE68)</f>
        <v>1100</v>
      </c>
      <c r="AF62" s="109"/>
      <c r="AG62" s="109"/>
      <c r="AH62" s="41"/>
      <c r="AI62" s="113">
        <f>SUM(AI63,AI68)</f>
        <v>0</v>
      </c>
      <c r="AJ62" s="113"/>
      <c r="AK62" s="113"/>
      <c r="AL62" s="41"/>
      <c r="AM62" s="43"/>
      <c r="AN62" s="109">
        <f>SUM(AN63,AN68)</f>
        <v>9</v>
      </c>
      <c r="AO62" s="109"/>
      <c r="AP62" s="109"/>
    </row>
    <row r="63" spans="1:42" s="14" customFormat="1" ht="13.5" customHeight="1">
      <c r="A63" s="17"/>
      <c r="B63" s="17"/>
      <c r="C63" s="17"/>
      <c r="D63" s="17"/>
      <c r="E63" s="134" t="s">
        <v>22</v>
      </c>
      <c r="F63" s="135"/>
      <c r="G63" s="17"/>
      <c r="H63" s="38"/>
      <c r="I63" s="109">
        <f>SUM(I64:K67)</f>
        <v>10964</v>
      </c>
      <c r="J63" s="109"/>
      <c r="K63" s="109"/>
      <c r="L63" s="41"/>
      <c r="M63" s="42"/>
      <c r="N63" s="109">
        <f>SUM(N64:P67)</f>
        <v>7951</v>
      </c>
      <c r="O63" s="109"/>
      <c r="P63" s="109"/>
      <c r="Q63" s="41"/>
      <c r="R63" s="42"/>
      <c r="S63" s="109">
        <f>SUM(S64:U67)</f>
        <v>80</v>
      </c>
      <c r="T63" s="109"/>
      <c r="U63" s="109"/>
      <c r="V63" s="41"/>
      <c r="W63" s="115">
        <f>SUM(W64:Y67)</f>
        <v>2926</v>
      </c>
      <c r="X63" s="109"/>
      <c r="Y63" s="109"/>
      <c r="Z63" s="41"/>
      <c r="AA63" s="109">
        <f>SUM(AA64:AC67)</f>
        <v>1834</v>
      </c>
      <c r="AB63" s="109"/>
      <c r="AC63" s="109"/>
      <c r="AD63" s="41"/>
      <c r="AE63" s="109">
        <f>SUM(AE64:AG67)</f>
        <v>1092</v>
      </c>
      <c r="AF63" s="109"/>
      <c r="AG63" s="109"/>
      <c r="AH63" s="41"/>
      <c r="AI63" s="139" t="s">
        <v>0</v>
      </c>
      <c r="AJ63" s="140"/>
      <c r="AK63" s="140"/>
      <c r="AL63" s="41"/>
      <c r="AM63" s="43"/>
      <c r="AN63" s="109">
        <f>SUM(AN64:AP67)</f>
        <v>7</v>
      </c>
      <c r="AO63" s="109"/>
      <c r="AP63" s="109"/>
    </row>
    <row r="64" spans="1:42" s="14" customFormat="1" ht="13.5" customHeight="1">
      <c r="A64" s="17"/>
      <c r="B64" s="17"/>
      <c r="C64" s="17"/>
      <c r="D64" s="17"/>
      <c r="E64" s="17"/>
      <c r="F64" s="18" t="s">
        <v>23</v>
      </c>
      <c r="G64" s="17"/>
      <c r="H64" s="38"/>
      <c r="I64" s="109">
        <f>SUM(N64,S64,W64,AN64)</f>
        <v>7690</v>
      </c>
      <c r="J64" s="109"/>
      <c r="K64" s="109"/>
      <c r="L64" s="41"/>
      <c r="M64" s="42"/>
      <c r="N64" s="109">
        <v>7662</v>
      </c>
      <c r="O64" s="114"/>
      <c r="P64" s="114"/>
      <c r="Q64" s="41"/>
      <c r="R64" s="42"/>
      <c r="S64" s="114">
        <v>1</v>
      </c>
      <c r="T64" s="114"/>
      <c r="U64" s="114"/>
      <c r="V64" s="41"/>
      <c r="W64" s="115">
        <f>SUM(AA64,AE64,AI64)</f>
        <v>24</v>
      </c>
      <c r="X64" s="109"/>
      <c r="Y64" s="109"/>
      <c r="Z64" s="41"/>
      <c r="AA64" s="115">
        <v>6</v>
      </c>
      <c r="AB64" s="114"/>
      <c r="AC64" s="114"/>
      <c r="AD64" s="41"/>
      <c r="AE64" s="115">
        <v>18</v>
      </c>
      <c r="AF64" s="114"/>
      <c r="AG64" s="114"/>
      <c r="AH64" s="41"/>
      <c r="AI64" s="115" t="s">
        <v>0</v>
      </c>
      <c r="AJ64" s="114"/>
      <c r="AK64" s="114"/>
      <c r="AL64" s="41"/>
      <c r="AM64" s="43"/>
      <c r="AN64" s="109">
        <v>3</v>
      </c>
      <c r="AO64" s="109"/>
      <c r="AP64" s="109"/>
    </row>
    <row r="65" spans="1:42" s="14" customFormat="1" ht="13.5" customHeight="1">
      <c r="A65" s="17"/>
      <c r="B65" s="17"/>
      <c r="C65" s="17"/>
      <c r="D65" s="17"/>
      <c r="E65" s="17"/>
      <c r="F65" s="44" t="s">
        <v>24</v>
      </c>
      <c r="G65" s="17"/>
      <c r="H65" s="38"/>
      <c r="I65" s="109">
        <f>SUM(N65,S65,W65,AN65)</f>
        <v>176</v>
      </c>
      <c r="J65" s="109"/>
      <c r="K65" s="109"/>
      <c r="L65" s="41"/>
      <c r="M65" s="42"/>
      <c r="N65" s="109">
        <v>2</v>
      </c>
      <c r="O65" s="114"/>
      <c r="P65" s="114"/>
      <c r="Q65" s="41"/>
      <c r="R65" s="42"/>
      <c r="S65" s="114">
        <v>28</v>
      </c>
      <c r="T65" s="114"/>
      <c r="U65" s="114"/>
      <c r="V65" s="41"/>
      <c r="W65" s="115">
        <f>SUM(AA65,AE65,AI65)</f>
        <v>146</v>
      </c>
      <c r="X65" s="109"/>
      <c r="Y65" s="109"/>
      <c r="Z65" s="41"/>
      <c r="AA65" s="115" t="s">
        <v>0</v>
      </c>
      <c r="AB65" s="114"/>
      <c r="AC65" s="114"/>
      <c r="AD65" s="41"/>
      <c r="AE65" s="115">
        <v>146</v>
      </c>
      <c r="AF65" s="114"/>
      <c r="AG65" s="114"/>
      <c r="AH65" s="41"/>
      <c r="AI65" s="115" t="s">
        <v>0</v>
      </c>
      <c r="AJ65" s="114"/>
      <c r="AK65" s="114"/>
      <c r="AL65" s="41"/>
      <c r="AM65" s="43"/>
      <c r="AN65" s="114" t="s">
        <v>0</v>
      </c>
      <c r="AO65" s="114"/>
      <c r="AP65" s="114"/>
    </row>
    <row r="66" spans="1:42" s="14" customFormat="1" ht="13.5" customHeight="1">
      <c r="A66" s="17"/>
      <c r="B66" s="17"/>
      <c r="C66" s="17"/>
      <c r="D66" s="17"/>
      <c r="E66" s="17"/>
      <c r="F66" s="18" t="s">
        <v>25</v>
      </c>
      <c r="G66" s="17"/>
      <c r="H66" s="38"/>
      <c r="I66" s="109">
        <f>SUM(N66,S66,W66,AN66)</f>
        <v>2812</v>
      </c>
      <c r="J66" s="109"/>
      <c r="K66" s="109"/>
      <c r="L66" s="41"/>
      <c r="M66" s="42"/>
      <c r="N66" s="109">
        <v>269</v>
      </c>
      <c r="O66" s="114"/>
      <c r="P66" s="114"/>
      <c r="Q66" s="41"/>
      <c r="R66" s="42"/>
      <c r="S66" s="114">
        <v>50</v>
      </c>
      <c r="T66" s="114"/>
      <c r="U66" s="114"/>
      <c r="V66" s="41"/>
      <c r="W66" s="115">
        <f>SUM(AA66,AE66,AI66)</f>
        <v>2490</v>
      </c>
      <c r="X66" s="109"/>
      <c r="Y66" s="109"/>
      <c r="Z66" s="41"/>
      <c r="AA66" s="115">
        <v>1618</v>
      </c>
      <c r="AB66" s="114"/>
      <c r="AC66" s="114"/>
      <c r="AD66" s="41"/>
      <c r="AE66" s="115">
        <v>872</v>
      </c>
      <c r="AF66" s="114"/>
      <c r="AG66" s="114"/>
      <c r="AH66" s="41"/>
      <c r="AI66" s="115" t="s">
        <v>0</v>
      </c>
      <c r="AJ66" s="114"/>
      <c r="AK66" s="114"/>
      <c r="AL66" s="41"/>
      <c r="AM66" s="43"/>
      <c r="AN66" s="109">
        <v>3</v>
      </c>
      <c r="AO66" s="109"/>
      <c r="AP66" s="109"/>
    </row>
    <row r="67" spans="1:42" s="14" customFormat="1" ht="13.5" customHeight="1">
      <c r="A67" s="17"/>
      <c r="B67" s="17"/>
      <c r="C67" s="17"/>
      <c r="D67" s="17"/>
      <c r="E67" s="17"/>
      <c r="F67" s="18" t="s">
        <v>26</v>
      </c>
      <c r="G67" s="17"/>
      <c r="H67" s="38"/>
      <c r="I67" s="109">
        <f>SUM(N67,S67,W67,AN67)</f>
        <v>286</v>
      </c>
      <c r="J67" s="109"/>
      <c r="K67" s="109"/>
      <c r="L67" s="41"/>
      <c r="M67" s="42"/>
      <c r="N67" s="109">
        <v>18</v>
      </c>
      <c r="O67" s="114"/>
      <c r="P67" s="114"/>
      <c r="Q67" s="41"/>
      <c r="R67" s="42"/>
      <c r="S67" s="114">
        <v>1</v>
      </c>
      <c r="T67" s="114"/>
      <c r="U67" s="114"/>
      <c r="V67" s="41"/>
      <c r="W67" s="115">
        <f>SUM(AA67,AE67,AI67)</f>
        <v>266</v>
      </c>
      <c r="X67" s="109"/>
      <c r="Y67" s="109"/>
      <c r="Z67" s="41"/>
      <c r="AA67" s="115">
        <v>210</v>
      </c>
      <c r="AB67" s="114"/>
      <c r="AC67" s="114"/>
      <c r="AD67" s="41"/>
      <c r="AE67" s="115">
        <v>56</v>
      </c>
      <c r="AF67" s="114"/>
      <c r="AG67" s="114"/>
      <c r="AH67" s="41"/>
      <c r="AI67" s="115" t="s">
        <v>0</v>
      </c>
      <c r="AJ67" s="114"/>
      <c r="AK67" s="114"/>
      <c r="AL67" s="41"/>
      <c r="AM67" s="43"/>
      <c r="AN67" s="109">
        <v>1</v>
      </c>
      <c r="AO67" s="109"/>
      <c r="AP67" s="109"/>
    </row>
    <row r="68" spans="1:42" s="14" customFormat="1" ht="13.5" customHeight="1">
      <c r="A68" s="17"/>
      <c r="B68" s="17"/>
      <c r="C68" s="17"/>
      <c r="D68" s="17"/>
      <c r="E68" s="134" t="s">
        <v>27</v>
      </c>
      <c r="F68" s="135"/>
      <c r="G68" s="17"/>
      <c r="H68" s="38"/>
      <c r="I68" s="109">
        <f>SUM(N68,S68,W68,AN68)</f>
        <v>91</v>
      </c>
      <c r="J68" s="109"/>
      <c r="K68" s="109"/>
      <c r="L68" s="41"/>
      <c r="M68" s="42"/>
      <c r="N68" s="109">
        <v>65</v>
      </c>
      <c r="O68" s="114"/>
      <c r="P68" s="114"/>
      <c r="Q68" s="41"/>
      <c r="R68" s="42"/>
      <c r="S68" s="114">
        <v>1</v>
      </c>
      <c r="T68" s="114"/>
      <c r="U68" s="114"/>
      <c r="V68" s="41"/>
      <c r="W68" s="115">
        <f>SUM(AA68,AE68,AI68)</f>
        <v>23</v>
      </c>
      <c r="X68" s="109"/>
      <c r="Y68" s="109"/>
      <c r="Z68" s="41"/>
      <c r="AA68" s="115">
        <v>15</v>
      </c>
      <c r="AB68" s="114"/>
      <c r="AC68" s="114"/>
      <c r="AD68" s="41"/>
      <c r="AE68" s="115">
        <v>8</v>
      </c>
      <c r="AF68" s="114"/>
      <c r="AG68" s="114"/>
      <c r="AH68" s="41"/>
      <c r="AI68" s="115" t="s">
        <v>0</v>
      </c>
      <c r="AJ68" s="114"/>
      <c r="AK68" s="114"/>
      <c r="AL68" s="41"/>
      <c r="AM68" s="43"/>
      <c r="AN68" s="109">
        <v>2</v>
      </c>
      <c r="AO68" s="109"/>
      <c r="AP68" s="109"/>
    </row>
    <row r="69" spans="1:42" s="14" customFormat="1" ht="13.5" customHeight="1">
      <c r="A69" s="17"/>
      <c r="B69" s="17"/>
      <c r="C69" s="17"/>
      <c r="D69" s="134" t="s">
        <v>28</v>
      </c>
      <c r="E69" s="135"/>
      <c r="F69" s="135"/>
      <c r="G69" s="17"/>
      <c r="H69" s="38"/>
      <c r="I69" s="109">
        <f>68+36</f>
        <v>104</v>
      </c>
      <c r="J69" s="109"/>
      <c r="K69" s="109"/>
      <c r="L69" s="41"/>
      <c r="M69" s="42"/>
      <c r="N69" s="110" t="s">
        <v>29</v>
      </c>
      <c r="O69" s="114"/>
      <c r="P69" s="114"/>
      <c r="Q69" s="41"/>
      <c r="R69" s="42"/>
      <c r="S69" s="110" t="s">
        <v>29</v>
      </c>
      <c r="T69" s="114"/>
      <c r="U69" s="114"/>
      <c r="V69" s="41"/>
      <c r="W69" s="111" t="s">
        <v>29</v>
      </c>
      <c r="X69" s="109"/>
      <c r="Y69" s="109"/>
      <c r="Z69" s="41"/>
      <c r="AA69" s="110" t="s">
        <v>29</v>
      </c>
      <c r="AB69" s="114"/>
      <c r="AC69" s="114"/>
      <c r="AD69" s="41"/>
      <c r="AE69" s="110" t="s">
        <v>29</v>
      </c>
      <c r="AF69" s="114"/>
      <c r="AG69" s="114"/>
      <c r="AH69" s="41"/>
      <c r="AI69" s="110" t="s">
        <v>29</v>
      </c>
      <c r="AJ69" s="114"/>
      <c r="AK69" s="114"/>
      <c r="AL69" s="41"/>
      <c r="AM69" s="43"/>
      <c r="AN69" s="110" t="s">
        <v>29</v>
      </c>
      <c r="AO69" s="114"/>
      <c r="AP69" s="114"/>
    </row>
    <row r="70" spans="1:38" s="14" customFormat="1" ht="13.5" customHeight="1">
      <c r="A70" s="17"/>
      <c r="B70" s="17"/>
      <c r="C70" s="17"/>
      <c r="D70" s="17"/>
      <c r="E70" s="17"/>
      <c r="F70" s="17"/>
      <c r="G70" s="17"/>
      <c r="H70" s="38"/>
      <c r="I70" s="17"/>
      <c r="J70" s="17"/>
      <c r="K70" s="17"/>
      <c r="L70" s="16"/>
      <c r="M70" s="17"/>
      <c r="N70" s="39"/>
      <c r="O70" s="17"/>
      <c r="P70" s="17"/>
      <c r="Q70" s="16"/>
      <c r="R70" s="17"/>
      <c r="V70" s="16"/>
      <c r="W70" s="40"/>
      <c r="X70" s="17"/>
      <c r="Y70" s="17"/>
      <c r="Z70" s="16"/>
      <c r="AD70" s="16"/>
      <c r="AH70" s="16"/>
      <c r="AL70" s="16"/>
    </row>
    <row r="71" spans="1:43" s="49" customFormat="1" ht="13.5" customHeight="1">
      <c r="A71" s="45"/>
      <c r="B71" s="45"/>
      <c r="C71" s="45"/>
      <c r="D71" s="45"/>
      <c r="E71" s="45"/>
      <c r="F71" s="45"/>
      <c r="G71" s="45"/>
      <c r="H71" s="46"/>
      <c r="I71" s="47"/>
      <c r="J71" s="47"/>
      <c r="K71" s="47"/>
      <c r="L71" s="48" t="s">
        <v>30</v>
      </c>
      <c r="M71" s="47"/>
      <c r="N71" s="47"/>
      <c r="O71" s="47"/>
      <c r="P71" s="47"/>
      <c r="Q71" s="48" t="s">
        <v>30</v>
      </c>
      <c r="R71" s="45"/>
      <c r="V71" s="48" t="s">
        <v>30</v>
      </c>
      <c r="W71" s="50"/>
      <c r="X71" s="45"/>
      <c r="Y71" s="45"/>
      <c r="Z71" s="48" t="s">
        <v>30</v>
      </c>
      <c r="AD71" s="48" t="s">
        <v>30</v>
      </c>
      <c r="AH71" s="48" t="s">
        <v>30</v>
      </c>
      <c r="AL71" s="48" t="s">
        <v>30</v>
      </c>
      <c r="AQ71" s="47" t="s">
        <v>31</v>
      </c>
    </row>
    <row r="72" spans="1:38" s="14" customFormat="1" ht="13.5" customHeight="1">
      <c r="A72" s="17"/>
      <c r="B72" s="17"/>
      <c r="C72" s="134" t="s">
        <v>32</v>
      </c>
      <c r="D72" s="135"/>
      <c r="E72" s="135"/>
      <c r="F72" s="135"/>
      <c r="G72" s="17"/>
      <c r="H72" s="38"/>
      <c r="I72" s="17"/>
      <c r="J72" s="17"/>
      <c r="K72" s="17"/>
      <c r="L72" s="16"/>
      <c r="M72" s="17"/>
      <c r="N72" s="39"/>
      <c r="O72" s="17"/>
      <c r="P72" s="17"/>
      <c r="Q72" s="16"/>
      <c r="R72" s="17"/>
      <c r="V72" s="16"/>
      <c r="W72" s="40"/>
      <c r="X72" s="17"/>
      <c r="Y72" s="17"/>
      <c r="Z72" s="16"/>
      <c r="AD72" s="16"/>
      <c r="AH72" s="16"/>
      <c r="AL72" s="16"/>
    </row>
    <row r="73" spans="1:42" s="14" customFormat="1" ht="13.5" customHeight="1">
      <c r="A73" s="17"/>
      <c r="B73" s="17"/>
      <c r="C73" s="17"/>
      <c r="D73" s="134" t="s">
        <v>21</v>
      </c>
      <c r="E73" s="135"/>
      <c r="F73" s="135"/>
      <c r="G73" s="17"/>
      <c r="H73" s="38"/>
      <c r="I73" s="109">
        <f>SUM(I74,I79)</f>
        <v>27375</v>
      </c>
      <c r="J73" s="109"/>
      <c r="K73" s="109"/>
      <c r="L73" s="41"/>
      <c r="M73" s="42"/>
      <c r="N73" s="109">
        <f>SUM(N74,N79)</f>
        <v>22314</v>
      </c>
      <c r="O73" s="109"/>
      <c r="P73" s="109"/>
      <c r="Q73" s="41"/>
      <c r="R73" s="42"/>
      <c r="S73" s="109">
        <f>SUM(S74,S79)</f>
        <v>125</v>
      </c>
      <c r="T73" s="109"/>
      <c r="U73" s="109"/>
      <c r="V73" s="41"/>
      <c r="W73" s="115">
        <f>SUM(W74,W79)</f>
        <v>4914</v>
      </c>
      <c r="X73" s="109"/>
      <c r="Y73" s="109"/>
      <c r="Z73" s="41"/>
      <c r="AA73" s="109">
        <f>SUM(AA74,AA79)</f>
        <v>2860</v>
      </c>
      <c r="AB73" s="109"/>
      <c r="AC73" s="109"/>
      <c r="AD73" s="41"/>
      <c r="AE73" s="109">
        <f>SUM(AE74,AE79)</f>
        <v>2054</v>
      </c>
      <c r="AF73" s="109"/>
      <c r="AG73" s="109"/>
      <c r="AH73" s="41"/>
      <c r="AI73" s="113">
        <f>SUM(AI74,AI79)</f>
        <v>0</v>
      </c>
      <c r="AJ73" s="113"/>
      <c r="AK73" s="113"/>
      <c r="AL73" s="41"/>
      <c r="AM73" s="43"/>
      <c r="AN73" s="109">
        <f>SUM(AN74,AN79)</f>
        <v>22</v>
      </c>
      <c r="AO73" s="109"/>
      <c r="AP73" s="109"/>
    </row>
    <row r="74" spans="1:42" s="14" customFormat="1" ht="13.5" customHeight="1">
      <c r="A74" s="17"/>
      <c r="B74" s="17"/>
      <c r="C74" s="17"/>
      <c r="D74" s="17"/>
      <c r="E74" s="134" t="s">
        <v>22</v>
      </c>
      <c r="F74" s="135"/>
      <c r="G74" s="17"/>
      <c r="H74" s="38"/>
      <c r="I74" s="109">
        <f>SUM(I75:K78)</f>
        <v>27221</v>
      </c>
      <c r="J74" s="109"/>
      <c r="K74" s="109"/>
      <c r="L74" s="41"/>
      <c r="M74" s="42"/>
      <c r="N74" s="109">
        <f>SUM(N75:P78)</f>
        <v>22194</v>
      </c>
      <c r="O74" s="109"/>
      <c r="P74" s="109"/>
      <c r="Q74" s="41"/>
      <c r="R74" s="42"/>
      <c r="S74" s="109">
        <f>SUM(S75:U78)</f>
        <v>123</v>
      </c>
      <c r="T74" s="109"/>
      <c r="U74" s="109"/>
      <c r="V74" s="41"/>
      <c r="W74" s="115">
        <f>SUM(W75:Y78)</f>
        <v>4885</v>
      </c>
      <c r="X74" s="109"/>
      <c r="Y74" s="109"/>
      <c r="Z74" s="41"/>
      <c r="AA74" s="109">
        <f>SUM(AA75:AC78)</f>
        <v>2839</v>
      </c>
      <c r="AB74" s="109"/>
      <c r="AC74" s="109"/>
      <c r="AD74" s="41"/>
      <c r="AE74" s="109">
        <f>SUM(AE75:AG78)</f>
        <v>2046</v>
      </c>
      <c r="AF74" s="109"/>
      <c r="AG74" s="109"/>
      <c r="AH74" s="41"/>
      <c r="AI74" s="113">
        <f>SUM(AI75:AK78)</f>
        <v>0</v>
      </c>
      <c r="AJ74" s="113"/>
      <c r="AK74" s="113"/>
      <c r="AL74" s="41"/>
      <c r="AM74" s="43"/>
      <c r="AN74" s="109">
        <f>SUM(AN75:AP78)</f>
        <v>19</v>
      </c>
      <c r="AO74" s="109"/>
      <c r="AP74" s="109"/>
    </row>
    <row r="75" spans="1:42" s="14" customFormat="1" ht="13.5" customHeight="1">
      <c r="A75" s="17"/>
      <c r="B75" s="17"/>
      <c r="C75" s="17"/>
      <c r="D75" s="17"/>
      <c r="E75" s="17"/>
      <c r="F75" s="18" t="s">
        <v>23</v>
      </c>
      <c r="G75" s="17"/>
      <c r="H75" s="38"/>
      <c r="I75" s="109">
        <f>SUM(N75,S75,W75,AN75)</f>
        <v>21613</v>
      </c>
      <c r="J75" s="109"/>
      <c r="K75" s="109"/>
      <c r="L75" s="41"/>
      <c r="M75" s="42"/>
      <c r="N75" s="109">
        <v>21558</v>
      </c>
      <c r="O75" s="114"/>
      <c r="P75" s="114"/>
      <c r="Q75" s="41"/>
      <c r="R75" s="42"/>
      <c r="S75" s="109">
        <v>3</v>
      </c>
      <c r="T75" s="114"/>
      <c r="U75" s="114"/>
      <c r="V75" s="41"/>
      <c r="W75" s="115">
        <f>SUM(AA75,AE75,AI75)</f>
        <v>43</v>
      </c>
      <c r="X75" s="109"/>
      <c r="Y75" s="109"/>
      <c r="Z75" s="41"/>
      <c r="AA75" s="115">
        <v>11</v>
      </c>
      <c r="AB75" s="114"/>
      <c r="AC75" s="114"/>
      <c r="AD75" s="41"/>
      <c r="AE75" s="115">
        <v>32</v>
      </c>
      <c r="AF75" s="114"/>
      <c r="AG75" s="114"/>
      <c r="AH75" s="41"/>
      <c r="AI75" s="109" t="s">
        <v>0</v>
      </c>
      <c r="AJ75" s="109"/>
      <c r="AK75" s="109"/>
      <c r="AL75" s="41"/>
      <c r="AM75" s="43"/>
      <c r="AN75" s="109">
        <v>9</v>
      </c>
      <c r="AO75" s="109"/>
      <c r="AP75" s="109"/>
    </row>
    <row r="76" spans="1:42" s="14" customFormat="1" ht="13.5" customHeight="1">
      <c r="A76" s="17"/>
      <c r="B76" s="17"/>
      <c r="C76" s="17"/>
      <c r="D76" s="17"/>
      <c r="E76" s="17"/>
      <c r="F76" s="44" t="s">
        <v>24</v>
      </c>
      <c r="G76" s="17"/>
      <c r="H76" s="38"/>
      <c r="I76" s="109">
        <f>SUM(N76,S76,W76,AN76)</f>
        <v>299</v>
      </c>
      <c r="J76" s="109"/>
      <c r="K76" s="109"/>
      <c r="L76" s="41"/>
      <c r="M76" s="42"/>
      <c r="N76" s="109">
        <v>3</v>
      </c>
      <c r="O76" s="114"/>
      <c r="P76" s="114"/>
      <c r="Q76" s="41"/>
      <c r="R76" s="42"/>
      <c r="S76" s="114">
        <v>36</v>
      </c>
      <c r="T76" s="114"/>
      <c r="U76" s="114"/>
      <c r="V76" s="41"/>
      <c r="W76" s="115">
        <f>SUM(AA76,AE76,AI76)</f>
        <v>260</v>
      </c>
      <c r="X76" s="109"/>
      <c r="Y76" s="109"/>
      <c r="Z76" s="41"/>
      <c r="AA76" s="115" t="s">
        <v>0</v>
      </c>
      <c r="AB76" s="114"/>
      <c r="AC76" s="114"/>
      <c r="AD76" s="41"/>
      <c r="AE76" s="115">
        <v>260</v>
      </c>
      <c r="AF76" s="114"/>
      <c r="AG76" s="114"/>
      <c r="AH76" s="41"/>
      <c r="AI76" s="115" t="s">
        <v>0</v>
      </c>
      <c r="AJ76" s="114"/>
      <c r="AK76" s="114"/>
      <c r="AL76" s="41"/>
      <c r="AM76" s="43"/>
      <c r="AN76" s="114" t="s">
        <v>0</v>
      </c>
      <c r="AO76" s="114"/>
      <c r="AP76" s="114"/>
    </row>
    <row r="77" spans="1:42" s="14" customFormat="1" ht="13.5" customHeight="1">
      <c r="A77" s="17"/>
      <c r="B77" s="17"/>
      <c r="C77" s="17"/>
      <c r="D77" s="17"/>
      <c r="E77" s="17"/>
      <c r="F77" s="18" t="s">
        <v>25</v>
      </c>
      <c r="G77" s="17"/>
      <c r="H77" s="38"/>
      <c r="I77" s="109">
        <f>SUM(N77,S77,W77,AN77)</f>
        <v>4918</v>
      </c>
      <c r="J77" s="109"/>
      <c r="K77" s="109"/>
      <c r="L77" s="41"/>
      <c r="M77" s="42"/>
      <c r="N77" s="109">
        <v>585</v>
      </c>
      <c r="O77" s="114"/>
      <c r="P77" s="114"/>
      <c r="Q77" s="41"/>
      <c r="R77" s="42"/>
      <c r="S77" s="109">
        <v>83</v>
      </c>
      <c r="T77" s="114"/>
      <c r="U77" s="114"/>
      <c r="V77" s="41"/>
      <c r="W77" s="115">
        <f>SUM(AA77,AE77,AI77)</f>
        <v>4241</v>
      </c>
      <c r="X77" s="109"/>
      <c r="Y77" s="109"/>
      <c r="Z77" s="41"/>
      <c r="AA77" s="115">
        <v>2578</v>
      </c>
      <c r="AB77" s="114"/>
      <c r="AC77" s="114"/>
      <c r="AD77" s="41"/>
      <c r="AE77" s="115">
        <v>1663</v>
      </c>
      <c r="AF77" s="114"/>
      <c r="AG77" s="114"/>
      <c r="AH77" s="41"/>
      <c r="AI77" s="109" t="s">
        <v>0</v>
      </c>
      <c r="AJ77" s="109"/>
      <c r="AK77" s="109"/>
      <c r="AL77" s="41"/>
      <c r="AM77" s="43"/>
      <c r="AN77" s="109">
        <v>9</v>
      </c>
      <c r="AO77" s="109"/>
      <c r="AP77" s="109"/>
    </row>
    <row r="78" spans="1:42" s="14" customFormat="1" ht="13.5" customHeight="1">
      <c r="A78" s="17"/>
      <c r="B78" s="17"/>
      <c r="C78" s="17"/>
      <c r="D78" s="17"/>
      <c r="E78" s="17"/>
      <c r="F78" s="18" t="s">
        <v>26</v>
      </c>
      <c r="G78" s="17"/>
      <c r="H78" s="38"/>
      <c r="I78" s="109">
        <f>SUM(N78,S78,W78,AN78)</f>
        <v>391</v>
      </c>
      <c r="J78" s="109"/>
      <c r="K78" s="109"/>
      <c r="L78" s="41"/>
      <c r="M78" s="42"/>
      <c r="N78" s="109">
        <v>48</v>
      </c>
      <c r="O78" s="114"/>
      <c r="P78" s="114"/>
      <c r="Q78" s="41"/>
      <c r="R78" s="42"/>
      <c r="S78" s="109">
        <v>1</v>
      </c>
      <c r="T78" s="114"/>
      <c r="U78" s="114"/>
      <c r="V78" s="41"/>
      <c r="W78" s="115">
        <f>SUM(AA78,AE78,AI78)</f>
        <v>341</v>
      </c>
      <c r="X78" s="109"/>
      <c r="Y78" s="109"/>
      <c r="Z78" s="41"/>
      <c r="AA78" s="115">
        <v>250</v>
      </c>
      <c r="AB78" s="114"/>
      <c r="AC78" s="114"/>
      <c r="AD78" s="41"/>
      <c r="AE78" s="115">
        <v>91</v>
      </c>
      <c r="AF78" s="114"/>
      <c r="AG78" s="114"/>
      <c r="AH78" s="41"/>
      <c r="AI78" s="109" t="s">
        <v>0</v>
      </c>
      <c r="AJ78" s="109"/>
      <c r="AK78" s="109"/>
      <c r="AL78" s="41"/>
      <c r="AM78" s="43"/>
      <c r="AN78" s="109">
        <v>1</v>
      </c>
      <c r="AO78" s="109"/>
      <c r="AP78" s="109"/>
    </row>
    <row r="79" spans="1:42" s="14" customFormat="1" ht="13.5" customHeight="1">
      <c r="A79" s="17"/>
      <c r="B79" s="17"/>
      <c r="C79" s="17"/>
      <c r="D79" s="17"/>
      <c r="E79" s="134" t="s">
        <v>27</v>
      </c>
      <c r="F79" s="135"/>
      <c r="G79" s="17"/>
      <c r="H79" s="38"/>
      <c r="I79" s="109">
        <f>SUM(N79,S79,W79,AN79)</f>
        <v>154</v>
      </c>
      <c r="J79" s="109"/>
      <c r="K79" s="109"/>
      <c r="L79" s="41"/>
      <c r="M79" s="42"/>
      <c r="N79" s="109">
        <v>120</v>
      </c>
      <c r="O79" s="114"/>
      <c r="P79" s="114"/>
      <c r="Q79" s="41"/>
      <c r="R79" s="42"/>
      <c r="S79" s="109">
        <v>2</v>
      </c>
      <c r="T79" s="114"/>
      <c r="U79" s="114"/>
      <c r="V79" s="41"/>
      <c r="W79" s="115">
        <f>SUM(AA79,AE79,AI79)</f>
        <v>29</v>
      </c>
      <c r="X79" s="109"/>
      <c r="Y79" s="109"/>
      <c r="Z79" s="41"/>
      <c r="AA79" s="115">
        <v>21</v>
      </c>
      <c r="AB79" s="114"/>
      <c r="AC79" s="114"/>
      <c r="AD79" s="41"/>
      <c r="AE79" s="115">
        <v>8</v>
      </c>
      <c r="AF79" s="114"/>
      <c r="AG79" s="114"/>
      <c r="AH79" s="41"/>
      <c r="AI79" s="109" t="s">
        <v>0</v>
      </c>
      <c r="AJ79" s="109"/>
      <c r="AK79" s="109"/>
      <c r="AL79" s="41"/>
      <c r="AM79" s="43"/>
      <c r="AN79" s="109">
        <v>3</v>
      </c>
      <c r="AO79" s="109"/>
      <c r="AP79" s="109"/>
    </row>
    <row r="80" spans="1:42" s="14" customFormat="1" ht="13.5" customHeight="1">
      <c r="A80" s="17"/>
      <c r="B80" s="17"/>
      <c r="C80" s="17"/>
      <c r="D80" s="134" t="s">
        <v>28</v>
      </c>
      <c r="E80" s="135"/>
      <c r="F80" s="135"/>
      <c r="G80" s="17"/>
      <c r="H80" s="38"/>
      <c r="I80" s="109">
        <f>68+94</f>
        <v>162</v>
      </c>
      <c r="J80" s="109"/>
      <c r="K80" s="109"/>
      <c r="L80" s="41"/>
      <c r="M80" s="42"/>
      <c r="N80" s="110" t="s">
        <v>29</v>
      </c>
      <c r="O80" s="114"/>
      <c r="P80" s="114"/>
      <c r="Q80" s="41"/>
      <c r="R80" s="42"/>
      <c r="S80" s="110" t="s">
        <v>29</v>
      </c>
      <c r="T80" s="114"/>
      <c r="U80" s="114"/>
      <c r="V80" s="41"/>
      <c r="W80" s="111" t="s">
        <v>29</v>
      </c>
      <c r="X80" s="109"/>
      <c r="Y80" s="109"/>
      <c r="Z80" s="41"/>
      <c r="AA80" s="110" t="s">
        <v>29</v>
      </c>
      <c r="AB80" s="114"/>
      <c r="AC80" s="114"/>
      <c r="AD80" s="41"/>
      <c r="AE80" s="110" t="s">
        <v>29</v>
      </c>
      <c r="AF80" s="114"/>
      <c r="AG80" s="114"/>
      <c r="AH80" s="41"/>
      <c r="AI80" s="110" t="s">
        <v>29</v>
      </c>
      <c r="AJ80" s="114"/>
      <c r="AK80" s="114"/>
      <c r="AL80" s="41"/>
      <c r="AM80" s="43"/>
      <c r="AN80" s="110" t="s">
        <v>29</v>
      </c>
      <c r="AO80" s="114"/>
      <c r="AP80" s="114"/>
    </row>
    <row r="81" spans="1:38" s="14" customFormat="1" ht="13.5" customHeight="1">
      <c r="A81" s="17"/>
      <c r="B81" s="17"/>
      <c r="C81" s="17"/>
      <c r="D81" s="17"/>
      <c r="E81" s="17"/>
      <c r="F81" s="17"/>
      <c r="G81" s="17"/>
      <c r="H81" s="38"/>
      <c r="I81" s="17"/>
      <c r="J81" s="17"/>
      <c r="K81" s="17"/>
      <c r="L81" s="16"/>
      <c r="M81" s="17"/>
      <c r="N81" s="39"/>
      <c r="O81" s="17"/>
      <c r="P81" s="17"/>
      <c r="Q81" s="16"/>
      <c r="R81" s="17"/>
      <c r="V81" s="16"/>
      <c r="W81" s="40"/>
      <c r="X81" s="17"/>
      <c r="Y81" s="17"/>
      <c r="Z81" s="16"/>
      <c r="AD81" s="16"/>
      <c r="AH81" s="16"/>
      <c r="AL81" s="16"/>
    </row>
    <row r="82" spans="1:38" s="14" customFormat="1" ht="13.5" customHeight="1">
      <c r="A82" s="17"/>
      <c r="B82" s="17"/>
      <c r="C82" s="17"/>
      <c r="D82" s="17"/>
      <c r="E82" s="17"/>
      <c r="F82" s="17"/>
      <c r="G82" s="17"/>
      <c r="H82" s="38"/>
      <c r="I82" s="17"/>
      <c r="J82" s="17"/>
      <c r="K82" s="17"/>
      <c r="L82" s="16"/>
      <c r="M82" s="17"/>
      <c r="N82" s="39"/>
      <c r="O82" s="17"/>
      <c r="P82" s="17"/>
      <c r="Q82" s="16"/>
      <c r="R82" s="17"/>
      <c r="V82" s="16"/>
      <c r="W82" s="40"/>
      <c r="X82" s="17"/>
      <c r="Y82" s="17"/>
      <c r="Z82" s="16"/>
      <c r="AD82" s="16"/>
      <c r="AE82" s="17"/>
      <c r="AF82" s="17"/>
      <c r="AG82" s="17"/>
      <c r="AH82" s="16"/>
      <c r="AI82" s="17"/>
      <c r="AJ82" s="17"/>
      <c r="AK82" s="17"/>
      <c r="AL82" s="16"/>
    </row>
    <row r="83" spans="1:43" s="49" customFormat="1" ht="13.5" customHeight="1">
      <c r="A83" s="45"/>
      <c r="B83" s="45"/>
      <c r="C83" s="45"/>
      <c r="D83" s="45"/>
      <c r="E83" s="45"/>
      <c r="F83" s="45"/>
      <c r="G83" s="45"/>
      <c r="H83" s="51"/>
      <c r="I83" s="52"/>
      <c r="J83" s="52"/>
      <c r="K83" s="52"/>
      <c r="L83" s="53" t="s">
        <v>18</v>
      </c>
      <c r="M83" s="52"/>
      <c r="N83" s="52"/>
      <c r="O83" s="52"/>
      <c r="P83" s="54"/>
      <c r="Q83" s="53" t="s">
        <v>18</v>
      </c>
      <c r="R83" s="55"/>
      <c r="S83" s="45"/>
      <c r="T83" s="45"/>
      <c r="U83" s="45"/>
      <c r="V83" s="53" t="s">
        <v>18</v>
      </c>
      <c r="W83" s="50"/>
      <c r="X83" s="45"/>
      <c r="Y83" s="45"/>
      <c r="Z83" s="53" t="s">
        <v>18</v>
      </c>
      <c r="AD83" s="53" t="s">
        <v>18</v>
      </c>
      <c r="AH83" s="53" t="s">
        <v>18</v>
      </c>
      <c r="AL83" s="53" t="s">
        <v>18</v>
      </c>
      <c r="AQ83" s="52" t="s">
        <v>18</v>
      </c>
    </row>
    <row r="84" spans="1:38" s="14" customFormat="1" ht="13.5" customHeight="1">
      <c r="A84" s="17"/>
      <c r="B84" s="136" t="s">
        <v>36</v>
      </c>
      <c r="C84" s="137"/>
      <c r="D84" s="137"/>
      <c r="E84" s="137"/>
      <c r="F84" s="137"/>
      <c r="G84" s="17"/>
      <c r="H84" s="38"/>
      <c r="I84" s="15"/>
      <c r="J84" s="15"/>
      <c r="K84" s="15"/>
      <c r="L84" s="16"/>
      <c r="M84" s="17"/>
      <c r="N84" s="39"/>
      <c r="O84" s="17"/>
      <c r="P84" s="17"/>
      <c r="Q84" s="16"/>
      <c r="R84" s="17"/>
      <c r="V84" s="16"/>
      <c r="W84" s="40"/>
      <c r="X84" s="17"/>
      <c r="Y84" s="17"/>
      <c r="Z84" s="16"/>
      <c r="AD84" s="16"/>
      <c r="AH84" s="16"/>
      <c r="AL84" s="16"/>
    </row>
    <row r="85" spans="1:38" s="14" customFormat="1" ht="13.5" customHeight="1">
      <c r="A85" s="17"/>
      <c r="B85" s="17"/>
      <c r="C85" s="134" t="s">
        <v>20</v>
      </c>
      <c r="D85" s="135"/>
      <c r="E85" s="135"/>
      <c r="F85" s="135"/>
      <c r="G85" s="17"/>
      <c r="H85" s="38"/>
      <c r="I85" s="15"/>
      <c r="J85" s="15"/>
      <c r="K85" s="15"/>
      <c r="L85" s="16"/>
      <c r="M85" s="17"/>
      <c r="N85" s="39"/>
      <c r="O85" s="17"/>
      <c r="P85" s="17"/>
      <c r="Q85" s="16"/>
      <c r="R85" s="17"/>
      <c r="V85" s="16"/>
      <c r="W85" s="40"/>
      <c r="X85" s="17"/>
      <c r="Y85" s="17"/>
      <c r="Z85" s="16"/>
      <c r="AD85" s="16"/>
      <c r="AH85" s="16"/>
      <c r="AL85" s="16"/>
    </row>
    <row r="86" spans="1:42" s="14" customFormat="1" ht="13.5" customHeight="1">
      <c r="A86" s="17"/>
      <c r="B86" s="17"/>
      <c r="C86" s="17"/>
      <c r="D86" s="134" t="s">
        <v>21</v>
      </c>
      <c r="E86" s="135"/>
      <c r="F86" s="135"/>
      <c r="G86" s="17"/>
      <c r="H86" s="38"/>
      <c r="I86" s="109">
        <f>SUM(I87,I92)</f>
        <v>2851</v>
      </c>
      <c r="J86" s="109"/>
      <c r="K86" s="109"/>
      <c r="L86" s="41"/>
      <c r="M86" s="42"/>
      <c r="N86" s="109">
        <f>SUM(N87,N92)</f>
        <v>2460</v>
      </c>
      <c r="O86" s="109"/>
      <c r="P86" s="109"/>
      <c r="Q86" s="41"/>
      <c r="R86" s="42"/>
      <c r="S86" s="109">
        <f>SUM(S87,S92)</f>
        <v>39</v>
      </c>
      <c r="T86" s="109"/>
      <c r="U86" s="109"/>
      <c r="V86" s="41"/>
      <c r="W86" s="115">
        <f>SUM(W87,W92)</f>
        <v>351</v>
      </c>
      <c r="X86" s="109"/>
      <c r="Y86" s="109"/>
      <c r="Z86" s="41"/>
      <c r="AA86" s="109">
        <f>SUM(AA87,AA92)</f>
        <v>239</v>
      </c>
      <c r="AB86" s="109"/>
      <c r="AC86" s="109"/>
      <c r="AD86" s="41"/>
      <c r="AE86" s="109">
        <f>SUM(AE87,AE92)</f>
        <v>79</v>
      </c>
      <c r="AF86" s="109"/>
      <c r="AG86" s="109"/>
      <c r="AH86" s="41"/>
      <c r="AI86" s="109">
        <f>SUM(AI87,AI92)</f>
        <v>33</v>
      </c>
      <c r="AJ86" s="109"/>
      <c r="AK86" s="109"/>
      <c r="AL86" s="41"/>
      <c r="AM86" s="43"/>
      <c r="AN86" s="109">
        <f>SUM(AN87,AN92)</f>
        <v>1</v>
      </c>
      <c r="AO86" s="109"/>
      <c r="AP86" s="109"/>
    </row>
    <row r="87" spans="1:42" s="14" customFormat="1" ht="13.5" customHeight="1">
      <c r="A87" s="17"/>
      <c r="B87" s="17"/>
      <c r="C87" s="17"/>
      <c r="D87" s="17"/>
      <c r="E87" s="134" t="s">
        <v>22</v>
      </c>
      <c r="F87" s="135"/>
      <c r="G87" s="17"/>
      <c r="H87" s="38"/>
      <c r="I87" s="109">
        <f>SUM(I88:K91)</f>
        <v>2785</v>
      </c>
      <c r="J87" s="109"/>
      <c r="K87" s="109"/>
      <c r="L87" s="41"/>
      <c r="M87" s="42"/>
      <c r="N87" s="109">
        <f>SUM(N88:P91)</f>
        <v>2420</v>
      </c>
      <c r="O87" s="109"/>
      <c r="P87" s="109"/>
      <c r="Q87" s="41"/>
      <c r="R87" s="42"/>
      <c r="S87" s="109">
        <f>SUM(S88:U91)</f>
        <v>25</v>
      </c>
      <c r="T87" s="109"/>
      <c r="U87" s="109"/>
      <c r="V87" s="41"/>
      <c r="W87" s="115">
        <f>SUM(W88:Y91)</f>
        <v>339</v>
      </c>
      <c r="X87" s="109"/>
      <c r="Y87" s="109"/>
      <c r="Z87" s="41"/>
      <c r="AA87" s="109">
        <f>SUM(AA88:AC91)</f>
        <v>236</v>
      </c>
      <c r="AB87" s="109"/>
      <c r="AC87" s="109"/>
      <c r="AD87" s="41"/>
      <c r="AE87" s="109">
        <f>SUM(AE88:AG91)</f>
        <v>79</v>
      </c>
      <c r="AF87" s="109"/>
      <c r="AG87" s="109"/>
      <c r="AH87" s="41"/>
      <c r="AI87" s="109">
        <f>SUM(AI88:AK91)</f>
        <v>24</v>
      </c>
      <c r="AJ87" s="109"/>
      <c r="AK87" s="109"/>
      <c r="AL87" s="41"/>
      <c r="AM87" s="43"/>
      <c r="AN87" s="109">
        <f>SUM(AN88:AP91)</f>
        <v>1</v>
      </c>
      <c r="AO87" s="109"/>
      <c r="AP87" s="109"/>
    </row>
    <row r="88" spans="1:42" s="14" customFormat="1" ht="13.5" customHeight="1">
      <c r="A88" s="17"/>
      <c r="B88" s="17"/>
      <c r="C88" s="17"/>
      <c r="D88" s="17"/>
      <c r="E88" s="17"/>
      <c r="F88" s="18" t="s">
        <v>23</v>
      </c>
      <c r="G88" s="17"/>
      <c r="H88" s="38"/>
      <c r="I88" s="109">
        <f>SUM(N88,S88,W88,AN88)</f>
        <v>2349</v>
      </c>
      <c r="J88" s="109"/>
      <c r="K88" s="109"/>
      <c r="L88" s="41"/>
      <c r="M88" s="42"/>
      <c r="N88" s="109">
        <v>2347</v>
      </c>
      <c r="O88" s="114"/>
      <c r="P88" s="114"/>
      <c r="Q88" s="41"/>
      <c r="R88" s="42"/>
      <c r="S88" s="109">
        <v>1</v>
      </c>
      <c r="T88" s="114"/>
      <c r="U88" s="114"/>
      <c r="V88" s="41"/>
      <c r="W88" s="115">
        <f>SUM(AA88,AE88,AI88)</f>
        <v>1</v>
      </c>
      <c r="X88" s="109"/>
      <c r="Y88" s="109"/>
      <c r="Z88" s="41"/>
      <c r="AA88" s="115" t="s">
        <v>0</v>
      </c>
      <c r="AB88" s="114"/>
      <c r="AC88" s="114"/>
      <c r="AD88" s="41"/>
      <c r="AE88" s="115">
        <v>1</v>
      </c>
      <c r="AF88" s="114"/>
      <c r="AG88" s="114"/>
      <c r="AH88" s="41"/>
      <c r="AI88" s="115" t="s">
        <v>0</v>
      </c>
      <c r="AJ88" s="114"/>
      <c r="AK88" s="114"/>
      <c r="AL88" s="41"/>
      <c r="AM88" s="43"/>
      <c r="AN88" s="116" t="s">
        <v>0</v>
      </c>
      <c r="AO88" s="116"/>
      <c r="AP88" s="116"/>
    </row>
    <row r="89" spans="1:42" s="14" customFormat="1" ht="13.5" customHeight="1">
      <c r="A89" s="17"/>
      <c r="B89" s="17"/>
      <c r="C89" s="17"/>
      <c r="D89" s="17"/>
      <c r="E89" s="17"/>
      <c r="F89" s="44" t="s">
        <v>24</v>
      </c>
      <c r="G89" s="17"/>
      <c r="H89" s="38"/>
      <c r="I89" s="113">
        <f>SUM(N89,S89,W89,AN89)</f>
        <v>0</v>
      </c>
      <c r="J89" s="113"/>
      <c r="K89" s="113"/>
      <c r="L89" s="41"/>
      <c r="M89" s="42"/>
      <c r="N89" s="109" t="s">
        <v>0</v>
      </c>
      <c r="O89" s="114"/>
      <c r="P89" s="114"/>
      <c r="Q89" s="41"/>
      <c r="R89" s="42"/>
      <c r="S89" s="114" t="s">
        <v>0</v>
      </c>
      <c r="T89" s="114"/>
      <c r="U89" s="114"/>
      <c r="V89" s="41"/>
      <c r="W89" s="112">
        <f>SUM(AA89,AE89,AI89)</f>
        <v>0</v>
      </c>
      <c r="X89" s="113"/>
      <c r="Y89" s="113"/>
      <c r="Z89" s="41"/>
      <c r="AA89" s="115" t="s">
        <v>0</v>
      </c>
      <c r="AB89" s="114"/>
      <c r="AC89" s="114"/>
      <c r="AD89" s="41"/>
      <c r="AE89" s="115" t="s">
        <v>0</v>
      </c>
      <c r="AF89" s="114"/>
      <c r="AG89" s="114"/>
      <c r="AH89" s="41"/>
      <c r="AI89" s="115" t="s">
        <v>0</v>
      </c>
      <c r="AJ89" s="114"/>
      <c r="AK89" s="114"/>
      <c r="AL89" s="41"/>
      <c r="AM89" s="43"/>
      <c r="AN89" s="116" t="s">
        <v>0</v>
      </c>
      <c r="AO89" s="116"/>
      <c r="AP89" s="116"/>
    </row>
    <row r="90" spans="1:42" s="14" customFormat="1" ht="13.5" customHeight="1">
      <c r="A90" s="17"/>
      <c r="B90" s="17"/>
      <c r="C90" s="17"/>
      <c r="D90" s="17"/>
      <c r="E90" s="17"/>
      <c r="F90" s="18" t="s">
        <v>25</v>
      </c>
      <c r="G90" s="17"/>
      <c r="H90" s="38"/>
      <c r="I90" s="109">
        <f>SUM(N90,S90,W90,AN90)</f>
        <v>341</v>
      </c>
      <c r="J90" s="109"/>
      <c r="K90" s="109"/>
      <c r="L90" s="41"/>
      <c r="M90" s="42"/>
      <c r="N90" s="109">
        <v>63</v>
      </c>
      <c r="O90" s="114"/>
      <c r="P90" s="114"/>
      <c r="Q90" s="41"/>
      <c r="R90" s="42"/>
      <c r="S90" s="109">
        <v>23</v>
      </c>
      <c r="T90" s="114"/>
      <c r="U90" s="114"/>
      <c r="V90" s="41"/>
      <c r="W90" s="115">
        <f>SUM(AA90,AE90,AI90)</f>
        <v>254</v>
      </c>
      <c r="X90" s="109"/>
      <c r="Y90" s="109"/>
      <c r="Z90" s="41"/>
      <c r="AA90" s="115">
        <v>210</v>
      </c>
      <c r="AB90" s="114"/>
      <c r="AC90" s="114"/>
      <c r="AD90" s="41"/>
      <c r="AE90" s="115">
        <v>31</v>
      </c>
      <c r="AF90" s="114"/>
      <c r="AG90" s="114"/>
      <c r="AH90" s="41"/>
      <c r="AI90" s="115">
        <v>13</v>
      </c>
      <c r="AJ90" s="114"/>
      <c r="AK90" s="114"/>
      <c r="AL90" s="41"/>
      <c r="AM90" s="43"/>
      <c r="AN90" s="109">
        <v>1</v>
      </c>
      <c r="AO90" s="109"/>
      <c r="AP90" s="109"/>
    </row>
    <row r="91" spans="1:42" s="14" customFormat="1" ht="13.5" customHeight="1">
      <c r="A91" s="17"/>
      <c r="B91" s="17"/>
      <c r="C91" s="17"/>
      <c r="D91" s="17"/>
      <c r="E91" s="17"/>
      <c r="F91" s="18" t="s">
        <v>26</v>
      </c>
      <c r="G91" s="17"/>
      <c r="H91" s="38"/>
      <c r="I91" s="109">
        <f>SUM(N91,S91,W91,AN91)</f>
        <v>95</v>
      </c>
      <c r="J91" s="109"/>
      <c r="K91" s="109"/>
      <c r="L91" s="41"/>
      <c r="M91" s="42"/>
      <c r="N91" s="109">
        <v>10</v>
      </c>
      <c r="O91" s="114"/>
      <c r="P91" s="114"/>
      <c r="Q91" s="41"/>
      <c r="R91" s="42"/>
      <c r="S91" s="109">
        <v>1</v>
      </c>
      <c r="T91" s="114"/>
      <c r="U91" s="114"/>
      <c r="V91" s="41"/>
      <c r="W91" s="115">
        <f>SUM(AA91,AE91,AI91)</f>
        <v>84</v>
      </c>
      <c r="X91" s="109"/>
      <c r="Y91" s="109"/>
      <c r="Z91" s="41"/>
      <c r="AA91" s="115">
        <v>26</v>
      </c>
      <c r="AB91" s="114"/>
      <c r="AC91" s="114"/>
      <c r="AD91" s="41"/>
      <c r="AE91" s="115">
        <v>47</v>
      </c>
      <c r="AF91" s="114"/>
      <c r="AG91" s="114"/>
      <c r="AH91" s="41"/>
      <c r="AI91" s="115">
        <v>11</v>
      </c>
      <c r="AJ91" s="114"/>
      <c r="AK91" s="114"/>
      <c r="AL91" s="41"/>
      <c r="AM91" s="43"/>
      <c r="AN91" s="109" t="s">
        <v>0</v>
      </c>
      <c r="AO91" s="109"/>
      <c r="AP91" s="109"/>
    </row>
    <row r="92" spans="1:42" s="14" customFormat="1" ht="13.5" customHeight="1">
      <c r="A92" s="17"/>
      <c r="B92" s="17"/>
      <c r="C92" s="17"/>
      <c r="D92" s="17"/>
      <c r="E92" s="134" t="s">
        <v>27</v>
      </c>
      <c r="F92" s="135"/>
      <c r="G92" s="17"/>
      <c r="H92" s="38"/>
      <c r="I92" s="109">
        <f>SUM(N92,S92,W92,AN92)</f>
        <v>66</v>
      </c>
      <c r="J92" s="109"/>
      <c r="K92" s="109"/>
      <c r="L92" s="41"/>
      <c r="M92" s="42"/>
      <c r="N92" s="109">
        <v>40</v>
      </c>
      <c r="O92" s="114"/>
      <c r="P92" s="114"/>
      <c r="Q92" s="41"/>
      <c r="R92" s="42"/>
      <c r="S92" s="109">
        <v>14</v>
      </c>
      <c r="T92" s="114"/>
      <c r="U92" s="114"/>
      <c r="V92" s="41"/>
      <c r="W92" s="115">
        <f>SUM(AA92,AE92,AI92)</f>
        <v>12</v>
      </c>
      <c r="X92" s="109"/>
      <c r="Y92" s="109"/>
      <c r="Z92" s="41"/>
      <c r="AA92" s="115">
        <v>3</v>
      </c>
      <c r="AB92" s="114"/>
      <c r="AC92" s="114"/>
      <c r="AD92" s="41"/>
      <c r="AE92" s="115" t="s">
        <v>0</v>
      </c>
      <c r="AF92" s="114"/>
      <c r="AG92" s="114"/>
      <c r="AH92" s="41"/>
      <c r="AI92" s="115">
        <v>9</v>
      </c>
      <c r="AJ92" s="114"/>
      <c r="AK92" s="114"/>
      <c r="AL92" s="41"/>
      <c r="AM92" s="43"/>
      <c r="AN92" s="109" t="s">
        <v>0</v>
      </c>
      <c r="AO92" s="109"/>
      <c r="AP92" s="109"/>
    </row>
    <row r="93" spans="1:42" s="14" customFormat="1" ht="13.5" customHeight="1">
      <c r="A93" s="17"/>
      <c r="B93" s="17"/>
      <c r="C93" s="17"/>
      <c r="D93" s="134" t="s">
        <v>28</v>
      </c>
      <c r="E93" s="135"/>
      <c r="F93" s="135"/>
      <c r="G93" s="17"/>
      <c r="H93" s="38"/>
      <c r="I93" s="109">
        <v>124</v>
      </c>
      <c r="J93" s="109"/>
      <c r="K93" s="109"/>
      <c r="L93" s="41"/>
      <c r="M93" s="42"/>
      <c r="N93" s="110" t="s">
        <v>29</v>
      </c>
      <c r="O93" s="114"/>
      <c r="P93" s="114"/>
      <c r="Q93" s="41"/>
      <c r="R93" s="42"/>
      <c r="S93" s="110" t="s">
        <v>29</v>
      </c>
      <c r="T93" s="114"/>
      <c r="U93" s="114"/>
      <c r="V93" s="41"/>
      <c r="W93" s="111" t="s">
        <v>29</v>
      </c>
      <c r="X93" s="109"/>
      <c r="Y93" s="109"/>
      <c r="Z93" s="41"/>
      <c r="AA93" s="110" t="s">
        <v>29</v>
      </c>
      <c r="AB93" s="114"/>
      <c r="AC93" s="114"/>
      <c r="AD93" s="41"/>
      <c r="AE93" s="110" t="s">
        <v>29</v>
      </c>
      <c r="AF93" s="114"/>
      <c r="AG93" s="114"/>
      <c r="AH93" s="41"/>
      <c r="AI93" s="110" t="s">
        <v>29</v>
      </c>
      <c r="AJ93" s="114"/>
      <c r="AK93" s="114"/>
      <c r="AL93" s="41"/>
      <c r="AM93" s="43"/>
      <c r="AN93" s="110" t="s">
        <v>29</v>
      </c>
      <c r="AO93" s="114"/>
      <c r="AP93" s="114"/>
    </row>
    <row r="94" spans="1:38" s="14" customFormat="1" ht="13.5" customHeight="1">
      <c r="A94" s="17"/>
      <c r="B94" s="17"/>
      <c r="C94" s="17"/>
      <c r="D94" s="17"/>
      <c r="E94" s="17"/>
      <c r="F94" s="17"/>
      <c r="G94" s="17"/>
      <c r="H94" s="38"/>
      <c r="I94" s="17"/>
      <c r="J94" s="17"/>
      <c r="K94" s="17"/>
      <c r="L94" s="16"/>
      <c r="M94" s="17"/>
      <c r="N94" s="39"/>
      <c r="O94" s="17"/>
      <c r="P94" s="17"/>
      <c r="Q94" s="16"/>
      <c r="R94" s="17"/>
      <c r="V94" s="16"/>
      <c r="W94" s="40"/>
      <c r="X94" s="17"/>
      <c r="Y94" s="17"/>
      <c r="Z94" s="16"/>
      <c r="AD94" s="16"/>
      <c r="AH94" s="16"/>
      <c r="AL94" s="16"/>
    </row>
    <row r="95" spans="1:43" s="49" customFormat="1" ht="13.5" customHeight="1">
      <c r="A95" s="45"/>
      <c r="B95" s="45"/>
      <c r="C95" s="45"/>
      <c r="D95" s="45"/>
      <c r="E95" s="45"/>
      <c r="F95" s="45"/>
      <c r="G95" s="45"/>
      <c r="H95" s="46"/>
      <c r="I95" s="47"/>
      <c r="J95" s="47"/>
      <c r="K95" s="47"/>
      <c r="L95" s="48" t="s">
        <v>30</v>
      </c>
      <c r="M95" s="47"/>
      <c r="N95" s="47"/>
      <c r="O95" s="47"/>
      <c r="P95" s="47"/>
      <c r="Q95" s="48" t="s">
        <v>30</v>
      </c>
      <c r="R95" s="45"/>
      <c r="V95" s="48" t="s">
        <v>30</v>
      </c>
      <c r="W95" s="50"/>
      <c r="X95" s="45"/>
      <c r="Y95" s="45"/>
      <c r="Z95" s="48" t="s">
        <v>30</v>
      </c>
      <c r="AD95" s="48" t="s">
        <v>30</v>
      </c>
      <c r="AH95" s="48" t="s">
        <v>30</v>
      </c>
      <c r="AL95" s="48" t="s">
        <v>30</v>
      </c>
      <c r="AQ95" s="47" t="s">
        <v>31</v>
      </c>
    </row>
    <row r="96" spans="1:38" s="14" customFormat="1" ht="13.5" customHeight="1">
      <c r="A96" s="17"/>
      <c r="B96" s="17"/>
      <c r="C96" s="134" t="s">
        <v>32</v>
      </c>
      <c r="D96" s="135"/>
      <c r="E96" s="135"/>
      <c r="F96" s="135"/>
      <c r="G96" s="17"/>
      <c r="H96" s="38"/>
      <c r="I96" s="17"/>
      <c r="J96" s="17"/>
      <c r="K96" s="17"/>
      <c r="L96" s="16"/>
      <c r="M96" s="17"/>
      <c r="N96" s="39"/>
      <c r="O96" s="17"/>
      <c r="P96" s="17"/>
      <c r="Q96" s="16"/>
      <c r="R96" s="17"/>
      <c r="V96" s="16"/>
      <c r="W96" s="40"/>
      <c r="X96" s="17"/>
      <c r="Y96" s="17"/>
      <c r="Z96" s="16"/>
      <c r="AD96" s="16"/>
      <c r="AH96" s="16"/>
      <c r="AL96" s="16"/>
    </row>
    <row r="97" spans="1:42" s="14" customFormat="1" ht="13.5" customHeight="1">
      <c r="A97" s="17"/>
      <c r="B97" s="17"/>
      <c r="C97" s="17"/>
      <c r="D97" s="134" t="s">
        <v>21</v>
      </c>
      <c r="E97" s="135"/>
      <c r="F97" s="135"/>
      <c r="G97" s="17"/>
      <c r="H97" s="38"/>
      <c r="I97" s="109">
        <f>SUM(I98,I103)</f>
        <v>7370</v>
      </c>
      <c r="J97" s="109"/>
      <c r="K97" s="109"/>
      <c r="L97" s="41"/>
      <c r="M97" s="42"/>
      <c r="N97" s="109">
        <f>SUM(N98,N103)</f>
        <v>6800</v>
      </c>
      <c r="O97" s="109"/>
      <c r="P97" s="109"/>
      <c r="Q97" s="41"/>
      <c r="R97" s="42"/>
      <c r="S97" s="109">
        <f>SUM(S98,S103)</f>
        <v>56</v>
      </c>
      <c r="T97" s="109"/>
      <c r="U97" s="109"/>
      <c r="V97" s="41"/>
      <c r="W97" s="115">
        <f>SUM(W98,W103)</f>
        <v>512</v>
      </c>
      <c r="X97" s="109"/>
      <c r="Y97" s="109"/>
      <c r="Z97" s="41"/>
      <c r="AA97" s="109">
        <f>SUM(AA98,AA103)</f>
        <v>338</v>
      </c>
      <c r="AB97" s="109"/>
      <c r="AC97" s="109"/>
      <c r="AD97" s="41"/>
      <c r="AE97" s="109">
        <f>SUM(AE98,AE103)</f>
        <v>125</v>
      </c>
      <c r="AF97" s="109"/>
      <c r="AG97" s="109"/>
      <c r="AH97" s="41"/>
      <c r="AI97" s="109">
        <f>SUM(AI98,AI103)</f>
        <v>49</v>
      </c>
      <c r="AJ97" s="109"/>
      <c r="AK97" s="109"/>
      <c r="AL97" s="41"/>
      <c r="AM97" s="43"/>
      <c r="AN97" s="109">
        <f>SUM(AN98,AN103)</f>
        <v>2</v>
      </c>
      <c r="AO97" s="109"/>
      <c r="AP97" s="109"/>
    </row>
    <row r="98" spans="1:42" s="14" customFormat="1" ht="13.5" customHeight="1">
      <c r="A98" s="17"/>
      <c r="B98" s="17"/>
      <c r="C98" s="17"/>
      <c r="D98" s="17"/>
      <c r="E98" s="134" t="s">
        <v>22</v>
      </c>
      <c r="F98" s="135"/>
      <c r="G98" s="17"/>
      <c r="H98" s="38"/>
      <c r="I98" s="109">
        <f>SUM(I99:K102)</f>
        <v>7263</v>
      </c>
      <c r="J98" s="109"/>
      <c r="K98" s="109"/>
      <c r="L98" s="41"/>
      <c r="M98" s="42"/>
      <c r="N98" s="109">
        <f>SUM(N99:P102)</f>
        <v>6719</v>
      </c>
      <c r="O98" s="109"/>
      <c r="P98" s="109"/>
      <c r="Q98" s="41"/>
      <c r="R98" s="42"/>
      <c r="S98" s="109">
        <f>SUM(S99:U102)</f>
        <v>42</v>
      </c>
      <c r="T98" s="109"/>
      <c r="U98" s="109"/>
      <c r="V98" s="41"/>
      <c r="W98" s="115">
        <f>SUM(W99:Y102)</f>
        <v>500</v>
      </c>
      <c r="X98" s="109"/>
      <c r="Y98" s="109"/>
      <c r="Z98" s="41"/>
      <c r="AA98" s="109">
        <f>SUM(AA99:AC102)</f>
        <v>335</v>
      </c>
      <c r="AB98" s="109"/>
      <c r="AC98" s="109"/>
      <c r="AD98" s="41"/>
      <c r="AE98" s="109">
        <f>SUM(AE99:AG102)</f>
        <v>125</v>
      </c>
      <c r="AF98" s="109"/>
      <c r="AG98" s="109"/>
      <c r="AH98" s="41"/>
      <c r="AI98" s="109">
        <f>SUM(AI99:AK102)</f>
        <v>40</v>
      </c>
      <c r="AJ98" s="109"/>
      <c r="AK98" s="109"/>
      <c r="AL98" s="41"/>
      <c r="AM98" s="43"/>
      <c r="AN98" s="109">
        <f>SUM(AN99:AP102)</f>
        <v>2</v>
      </c>
      <c r="AO98" s="109"/>
      <c r="AP98" s="109"/>
    </row>
    <row r="99" spans="1:42" s="14" customFormat="1" ht="13.5" customHeight="1">
      <c r="A99" s="17"/>
      <c r="B99" s="17"/>
      <c r="C99" s="17"/>
      <c r="D99" s="17"/>
      <c r="E99" s="17"/>
      <c r="F99" s="18" t="s">
        <v>23</v>
      </c>
      <c r="G99" s="17"/>
      <c r="H99" s="38"/>
      <c r="I99" s="109">
        <f>SUM(N99,S99,W99,AN99)</f>
        <v>6570</v>
      </c>
      <c r="J99" s="109"/>
      <c r="K99" s="109"/>
      <c r="L99" s="41"/>
      <c r="M99" s="42"/>
      <c r="N99" s="109">
        <v>6565</v>
      </c>
      <c r="O99" s="114"/>
      <c r="P99" s="114"/>
      <c r="Q99" s="41"/>
      <c r="R99" s="42"/>
      <c r="S99" s="109">
        <v>3</v>
      </c>
      <c r="T99" s="114"/>
      <c r="U99" s="114"/>
      <c r="V99" s="41"/>
      <c r="W99" s="115">
        <f>SUM(AA99,AE99,AI99)</f>
        <v>2</v>
      </c>
      <c r="X99" s="109"/>
      <c r="Y99" s="109"/>
      <c r="Z99" s="41"/>
      <c r="AA99" s="115" t="s">
        <v>0</v>
      </c>
      <c r="AB99" s="114"/>
      <c r="AC99" s="114"/>
      <c r="AD99" s="41"/>
      <c r="AE99" s="115">
        <v>2</v>
      </c>
      <c r="AF99" s="114"/>
      <c r="AG99" s="114"/>
      <c r="AH99" s="41"/>
      <c r="AI99" s="115" t="s">
        <v>0</v>
      </c>
      <c r="AJ99" s="114"/>
      <c r="AK99" s="114"/>
      <c r="AL99" s="41"/>
      <c r="AM99" s="43"/>
      <c r="AN99" s="116" t="s">
        <v>0</v>
      </c>
      <c r="AO99" s="116"/>
      <c r="AP99" s="116"/>
    </row>
    <row r="100" spans="1:42" s="14" customFormat="1" ht="13.5" customHeight="1">
      <c r="A100" s="17"/>
      <c r="B100" s="17"/>
      <c r="C100" s="17"/>
      <c r="D100" s="17"/>
      <c r="E100" s="17"/>
      <c r="F100" s="44" t="s">
        <v>24</v>
      </c>
      <c r="G100" s="17"/>
      <c r="H100" s="38"/>
      <c r="I100" s="113">
        <f>SUM(N100,S100,W100,AN100)</f>
        <v>0</v>
      </c>
      <c r="J100" s="113"/>
      <c r="K100" s="113"/>
      <c r="L100" s="41"/>
      <c r="M100" s="42"/>
      <c r="N100" s="109" t="s">
        <v>0</v>
      </c>
      <c r="O100" s="114"/>
      <c r="P100" s="114"/>
      <c r="Q100" s="41"/>
      <c r="R100" s="42"/>
      <c r="S100" s="114" t="s">
        <v>0</v>
      </c>
      <c r="T100" s="114"/>
      <c r="U100" s="114"/>
      <c r="V100" s="41"/>
      <c r="W100" s="112">
        <f>SUM(AA100,AE100,AI100)</f>
        <v>0</v>
      </c>
      <c r="X100" s="113"/>
      <c r="Y100" s="113"/>
      <c r="Z100" s="41"/>
      <c r="AA100" s="115" t="s">
        <v>0</v>
      </c>
      <c r="AB100" s="114"/>
      <c r="AC100" s="114"/>
      <c r="AD100" s="41"/>
      <c r="AE100" s="115" t="s">
        <v>0</v>
      </c>
      <c r="AF100" s="114"/>
      <c r="AG100" s="114"/>
      <c r="AH100" s="41"/>
      <c r="AI100" s="115" t="s">
        <v>0</v>
      </c>
      <c r="AJ100" s="114"/>
      <c r="AK100" s="114"/>
      <c r="AL100" s="41"/>
      <c r="AM100" s="43"/>
      <c r="AN100" s="116" t="s">
        <v>0</v>
      </c>
      <c r="AO100" s="116"/>
      <c r="AP100" s="116"/>
    </row>
    <row r="101" spans="1:42" s="14" customFormat="1" ht="13.5" customHeight="1">
      <c r="A101" s="17"/>
      <c r="B101" s="17"/>
      <c r="C101" s="17"/>
      <c r="D101" s="17"/>
      <c r="E101" s="17"/>
      <c r="F101" s="18" t="s">
        <v>25</v>
      </c>
      <c r="G101" s="17"/>
      <c r="H101" s="38"/>
      <c r="I101" s="109">
        <f>SUM(N101,S101,W101,AN101)</f>
        <v>563</v>
      </c>
      <c r="J101" s="109"/>
      <c r="K101" s="109"/>
      <c r="L101" s="41"/>
      <c r="M101" s="42"/>
      <c r="N101" s="109">
        <v>133</v>
      </c>
      <c r="O101" s="114"/>
      <c r="P101" s="114"/>
      <c r="Q101" s="41"/>
      <c r="R101" s="42"/>
      <c r="S101" s="109">
        <v>38</v>
      </c>
      <c r="T101" s="114"/>
      <c r="U101" s="114"/>
      <c r="V101" s="41"/>
      <c r="W101" s="115">
        <f>SUM(AA101,AE101,AI101)</f>
        <v>390</v>
      </c>
      <c r="X101" s="109"/>
      <c r="Y101" s="109"/>
      <c r="Z101" s="41"/>
      <c r="AA101" s="115">
        <v>308</v>
      </c>
      <c r="AB101" s="114"/>
      <c r="AC101" s="114"/>
      <c r="AD101" s="41"/>
      <c r="AE101" s="115">
        <v>57</v>
      </c>
      <c r="AF101" s="114"/>
      <c r="AG101" s="114"/>
      <c r="AH101" s="41"/>
      <c r="AI101" s="115">
        <v>25</v>
      </c>
      <c r="AJ101" s="114"/>
      <c r="AK101" s="114"/>
      <c r="AL101" s="41"/>
      <c r="AM101" s="43"/>
      <c r="AN101" s="109">
        <v>2</v>
      </c>
      <c r="AO101" s="109"/>
      <c r="AP101" s="109"/>
    </row>
    <row r="102" spans="1:42" s="14" customFormat="1" ht="13.5" customHeight="1">
      <c r="A102" s="17"/>
      <c r="B102" s="17"/>
      <c r="C102" s="17"/>
      <c r="D102" s="17"/>
      <c r="E102" s="17"/>
      <c r="F102" s="18" t="s">
        <v>26</v>
      </c>
      <c r="G102" s="17"/>
      <c r="H102" s="38"/>
      <c r="I102" s="109">
        <f>SUM(N102,S102,W102,AN102)</f>
        <v>130</v>
      </c>
      <c r="J102" s="109"/>
      <c r="K102" s="109"/>
      <c r="L102" s="41"/>
      <c r="M102" s="42"/>
      <c r="N102" s="109">
        <v>21</v>
      </c>
      <c r="O102" s="114"/>
      <c r="P102" s="114"/>
      <c r="Q102" s="41"/>
      <c r="R102" s="42"/>
      <c r="S102" s="109">
        <v>1</v>
      </c>
      <c r="T102" s="114"/>
      <c r="U102" s="114"/>
      <c r="V102" s="41"/>
      <c r="W102" s="115">
        <f>SUM(AA102,AE102,AI102)</f>
        <v>108</v>
      </c>
      <c r="X102" s="109"/>
      <c r="Y102" s="109"/>
      <c r="Z102" s="41"/>
      <c r="AA102" s="115">
        <v>27</v>
      </c>
      <c r="AB102" s="114"/>
      <c r="AC102" s="114"/>
      <c r="AD102" s="41"/>
      <c r="AE102" s="115">
        <v>66</v>
      </c>
      <c r="AF102" s="114"/>
      <c r="AG102" s="114"/>
      <c r="AH102" s="41"/>
      <c r="AI102" s="115">
        <v>15</v>
      </c>
      <c r="AJ102" s="114"/>
      <c r="AK102" s="114"/>
      <c r="AL102" s="41"/>
      <c r="AM102" s="43"/>
      <c r="AN102" s="109" t="s">
        <v>0</v>
      </c>
      <c r="AO102" s="109"/>
      <c r="AP102" s="109"/>
    </row>
    <row r="103" spans="1:42" s="14" customFormat="1" ht="13.5" customHeight="1">
      <c r="A103" s="17"/>
      <c r="B103" s="17"/>
      <c r="C103" s="17"/>
      <c r="D103" s="17"/>
      <c r="E103" s="134" t="s">
        <v>27</v>
      </c>
      <c r="F103" s="135"/>
      <c r="G103" s="17"/>
      <c r="H103" s="38"/>
      <c r="I103" s="109">
        <f>SUM(N103,S103,W103,AN103)</f>
        <v>107</v>
      </c>
      <c r="J103" s="109"/>
      <c r="K103" s="109"/>
      <c r="L103" s="41"/>
      <c r="M103" s="42"/>
      <c r="N103" s="109">
        <v>81</v>
      </c>
      <c r="O103" s="114"/>
      <c r="P103" s="114"/>
      <c r="Q103" s="41"/>
      <c r="R103" s="42"/>
      <c r="S103" s="109">
        <v>14</v>
      </c>
      <c r="T103" s="114"/>
      <c r="U103" s="114"/>
      <c r="V103" s="41"/>
      <c r="W103" s="115">
        <f>SUM(AA103,AE103,AI103)</f>
        <v>12</v>
      </c>
      <c r="X103" s="109"/>
      <c r="Y103" s="109"/>
      <c r="Z103" s="41"/>
      <c r="AA103" s="115">
        <v>3</v>
      </c>
      <c r="AB103" s="114"/>
      <c r="AC103" s="114"/>
      <c r="AD103" s="41"/>
      <c r="AE103" s="115" t="s">
        <v>0</v>
      </c>
      <c r="AF103" s="114"/>
      <c r="AG103" s="114"/>
      <c r="AH103" s="41"/>
      <c r="AI103" s="115">
        <v>9</v>
      </c>
      <c r="AJ103" s="114"/>
      <c r="AK103" s="114"/>
      <c r="AL103" s="41"/>
      <c r="AM103" s="43"/>
      <c r="AN103" s="109" t="s">
        <v>0</v>
      </c>
      <c r="AO103" s="109"/>
      <c r="AP103" s="109"/>
    </row>
    <row r="104" spans="1:42" s="14" customFormat="1" ht="13.5" customHeight="1">
      <c r="A104" s="17"/>
      <c r="B104" s="17"/>
      <c r="C104" s="17"/>
      <c r="D104" s="134" t="s">
        <v>28</v>
      </c>
      <c r="E104" s="135"/>
      <c r="F104" s="135"/>
      <c r="G104" s="17"/>
      <c r="H104" s="38"/>
      <c r="I104" s="109">
        <f>116+23</f>
        <v>139</v>
      </c>
      <c r="J104" s="109"/>
      <c r="K104" s="109"/>
      <c r="L104" s="41"/>
      <c r="M104" s="42"/>
      <c r="N104" s="110" t="s">
        <v>29</v>
      </c>
      <c r="O104" s="114"/>
      <c r="P104" s="114"/>
      <c r="Q104" s="41"/>
      <c r="R104" s="42"/>
      <c r="S104" s="110" t="s">
        <v>29</v>
      </c>
      <c r="T104" s="114"/>
      <c r="U104" s="114"/>
      <c r="V104" s="41"/>
      <c r="W104" s="111" t="s">
        <v>29</v>
      </c>
      <c r="X104" s="109"/>
      <c r="Y104" s="109"/>
      <c r="Z104" s="41"/>
      <c r="AA104" s="110" t="s">
        <v>29</v>
      </c>
      <c r="AB104" s="114"/>
      <c r="AC104" s="114"/>
      <c r="AD104" s="41"/>
      <c r="AE104" s="110" t="s">
        <v>29</v>
      </c>
      <c r="AF104" s="114"/>
      <c r="AG104" s="114"/>
      <c r="AH104" s="41"/>
      <c r="AI104" s="110" t="s">
        <v>29</v>
      </c>
      <c r="AJ104" s="114"/>
      <c r="AK104" s="114"/>
      <c r="AL104" s="41"/>
      <c r="AM104" s="43"/>
      <c r="AN104" s="110" t="s">
        <v>29</v>
      </c>
      <c r="AO104" s="114"/>
      <c r="AP104" s="114"/>
    </row>
    <row r="105" spans="1:43" s="59" customFormat="1" ht="14.25" thickBot="1">
      <c r="A105" s="56"/>
      <c r="B105" s="56"/>
      <c r="C105" s="56"/>
      <c r="D105" s="56"/>
      <c r="E105" s="56"/>
      <c r="F105" s="56"/>
      <c r="G105" s="56"/>
      <c r="H105" s="57"/>
      <c r="I105" s="56"/>
      <c r="J105" s="56"/>
      <c r="K105" s="56"/>
      <c r="L105" s="58"/>
      <c r="M105" s="56"/>
      <c r="N105" s="56"/>
      <c r="O105" s="56"/>
      <c r="P105" s="56"/>
      <c r="Q105" s="58"/>
      <c r="R105" s="56"/>
      <c r="S105" s="56"/>
      <c r="T105" s="56"/>
      <c r="U105" s="56"/>
      <c r="V105" s="58"/>
      <c r="W105" s="57"/>
      <c r="X105" s="56"/>
      <c r="Y105" s="56"/>
      <c r="Z105" s="58"/>
      <c r="AA105" s="56"/>
      <c r="AB105" s="56"/>
      <c r="AC105" s="56"/>
      <c r="AD105" s="58"/>
      <c r="AE105" s="56"/>
      <c r="AF105" s="56"/>
      <c r="AG105" s="56"/>
      <c r="AH105" s="58"/>
      <c r="AI105" s="56"/>
      <c r="AJ105" s="56"/>
      <c r="AK105" s="56"/>
      <c r="AL105" s="58"/>
      <c r="AM105" s="56"/>
      <c r="AN105" s="56"/>
      <c r="AO105" s="56"/>
      <c r="AP105" s="56"/>
      <c r="AQ105" s="56"/>
    </row>
    <row r="106" s="59" customFormat="1" ht="13.5">
      <c r="B106" s="45"/>
    </row>
    <row r="107" spans="1:7" s="61" customFormat="1" ht="17.25" customHeight="1">
      <c r="A107" s="60"/>
      <c r="B107" s="60" t="s">
        <v>34</v>
      </c>
      <c r="C107" s="60"/>
      <c r="D107" s="60"/>
      <c r="E107" s="60"/>
      <c r="F107" s="60"/>
      <c r="G107" s="60"/>
    </row>
    <row r="108" spans="1:43" s="61" customFormat="1" ht="14.25" thickBo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</row>
    <row r="109" spans="1:43" s="75" customFormat="1" ht="15.75" customHeight="1">
      <c r="A109" s="63"/>
      <c r="B109" s="123" t="s">
        <v>2</v>
      </c>
      <c r="C109" s="123"/>
      <c r="D109" s="123"/>
      <c r="E109" s="123"/>
      <c r="F109" s="123"/>
      <c r="G109" s="63"/>
      <c r="H109" s="64"/>
      <c r="I109" s="65"/>
      <c r="J109" s="65"/>
      <c r="K109" s="66"/>
      <c r="L109" s="67"/>
      <c r="M109" s="54"/>
      <c r="N109" s="54"/>
      <c r="O109" s="65"/>
      <c r="P109" s="54"/>
      <c r="Q109" s="68"/>
      <c r="R109" s="69"/>
      <c r="S109" s="65"/>
      <c r="T109" s="65"/>
      <c r="U109" s="65"/>
      <c r="V109" s="67"/>
      <c r="W109" s="70"/>
      <c r="X109" s="71"/>
      <c r="Y109" s="72" t="s">
        <v>3</v>
      </c>
      <c r="Z109" s="71"/>
      <c r="AA109" s="71"/>
      <c r="AB109" s="71"/>
      <c r="AC109" s="72" t="s">
        <v>4</v>
      </c>
      <c r="AD109" s="73"/>
      <c r="AE109" s="71"/>
      <c r="AF109" s="71"/>
      <c r="AG109" s="72" t="s">
        <v>5</v>
      </c>
      <c r="AH109" s="71"/>
      <c r="AI109" s="71"/>
      <c r="AJ109" s="74" t="s">
        <v>6</v>
      </c>
      <c r="AK109" s="71"/>
      <c r="AL109" s="71"/>
      <c r="AM109" s="64"/>
      <c r="AN109" s="65"/>
      <c r="AO109" s="65"/>
      <c r="AP109" s="65"/>
      <c r="AQ109" s="65"/>
    </row>
    <row r="110" spans="1:43" s="75" customFormat="1" ht="15.75" customHeight="1">
      <c r="A110" s="63"/>
      <c r="B110" s="124" t="s">
        <v>7</v>
      </c>
      <c r="C110" s="124"/>
      <c r="D110" s="124"/>
      <c r="E110" s="124"/>
      <c r="F110" s="124"/>
      <c r="G110" s="63"/>
      <c r="H110" s="120" t="s">
        <v>8</v>
      </c>
      <c r="I110" s="121"/>
      <c r="J110" s="121"/>
      <c r="K110" s="121"/>
      <c r="L110" s="125"/>
      <c r="M110" s="126" t="s">
        <v>9</v>
      </c>
      <c r="N110" s="121"/>
      <c r="O110" s="121"/>
      <c r="P110" s="121"/>
      <c r="Q110" s="125"/>
      <c r="R110" s="120" t="s">
        <v>10</v>
      </c>
      <c r="S110" s="127"/>
      <c r="T110" s="127"/>
      <c r="U110" s="127"/>
      <c r="V110" s="125"/>
      <c r="W110" s="128" t="s">
        <v>37</v>
      </c>
      <c r="X110" s="129"/>
      <c r="Y110" s="129"/>
      <c r="Z110" s="130"/>
      <c r="AA110" s="117" t="s">
        <v>12</v>
      </c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9"/>
      <c r="AM110" s="120" t="s">
        <v>13</v>
      </c>
      <c r="AN110" s="121"/>
      <c r="AO110" s="121"/>
      <c r="AP110" s="121"/>
      <c r="AQ110" s="121"/>
    </row>
    <row r="111" spans="1:43" s="75" customFormat="1" ht="15.75" customHeight="1">
      <c r="A111" s="72"/>
      <c r="B111" s="122" t="s">
        <v>14</v>
      </c>
      <c r="C111" s="122"/>
      <c r="D111" s="122"/>
      <c r="E111" s="122"/>
      <c r="F111" s="122"/>
      <c r="G111" s="72"/>
      <c r="H111" s="76"/>
      <c r="I111" s="71"/>
      <c r="J111" s="77"/>
      <c r="K111" s="78"/>
      <c r="L111" s="79"/>
      <c r="M111" s="76"/>
      <c r="N111" s="71"/>
      <c r="O111" s="71"/>
      <c r="P111" s="71"/>
      <c r="Q111" s="80"/>
      <c r="R111" s="81"/>
      <c r="S111" s="71"/>
      <c r="T111" s="71"/>
      <c r="U111" s="71"/>
      <c r="V111" s="79"/>
      <c r="W111" s="131"/>
      <c r="X111" s="132"/>
      <c r="Y111" s="132"/>
      <c r="Z111" s="133"/>
      <c r="AA111" s="117" t="s">
        <v>15</v>
      </c>
      <c r="AB111" s="118"/>
      <c r="AC111" s="118"/>
      <c r="AD111" s="119"/>
      <c r="AE111" s="117" t="s">
        <v>16</v>
      </c>
      <c r="AF111" s="118"/>
      <c r="AG111" s="118"/>
      <c r="AH111" s="119"/>
      <c r="AI111" s="117" t="s">
        <v>17</v>
      </c>
      <c r="AJ111" s="118"/>
      <c r="AK111" s="118"/>
      <c r="AL111" s="119"/>
      <c r="AM111" s="76"/>
      <c r="AN111" s="71"/>
      <c r="AO111" s="71"/>
      <c r="AP111" s="71"/>
      <c r="AQ111" s="71"/>
    </row>
    <row r="112" spans="1:43" s="49" customFormat="1" ht="13.5" customHeight="1">
      <c r="A112" s="45"/>
      <c r="B112" s="45"/>
      <c r="C112" s="45"/>
      <c r="D112" s="45"/>
      <c r="E112" s="45"/>
      <c r="F112" s="45"/>
      <c r="G112" s="45"/>
      <c r="H112" s="51"/>
      <c r="I112" s="52"/>
      <c r="J112" s="52"/>
      <c r="K112" s="52"/>
      <c r="L112" s="53" t="s">
        <v>18</v>
      </c>
      <c r="M112" s="52"/>
      <c r="N112" s="52"/>
      <c r="O112" s="52"/>
      <c r="P112" s="54"/>
      <c r="Q112" s="82" t="s">
        <v>18</v>
      </c>
      <c r="R112" s="55"/>
      <c r="V112" s="82" t="s">
        <v>18</v>
      </c>
      <c r="W112" s="83"/>
      <c r="X112" s="84"/>
      <c r="Y112" s="84"/>
      <c r="Z112" s="82" t="s">
        <v>18</v>
      </c>
      <c r="AD112" s="82" t="s">
        <v>18</v>
      </c>
      <c r="AH112" s="82" t="s">
        <v>18</v>
      </c>
      <c r="AL112" s="82" t="s">
        <v>18</v>
      </c>
      <c r="AQ112" s="52" t="s">
        <v>18</v>
      </c>
    </row>
    <row r="113" spans="1:38" s="14" customFormat="1" ht="13.5" customHeight="1">
      <c r="A113" s="17"/>
      <c r="B113" s="136" t="s">
        <v>38</v>
      </c>
      <c r="C113" s="137"/>
      <c r="D113" s="137"/>
      <c r="E113" s="137"/>
      <c r="F113" s="137"/>
      <c r="G113" s="17"/>
      <c r="H113" s="38"/>
      <c r="I113" s="15"/>
      <c r="J113" s="15"/>
      <c r="K113" s="15"/>
      <c r="L113" s="16"/>
      <c r="M113" s="17"/>
      <c r="N113" s="39"/>
      <c r="O113" s="17"/>
      <c r="P113" s="17"/>
      <c r="Q113" s="16"/>
      <c r="R113" s="17"/>
      <c r="V113" s="16"/>
      <c r="W113" s="40"/>
      <c r="X113" s="17"/>
      <c r="Y113" s="17"/>
      <c r="Z113" s="16"/>
      <c r="AD113" s="16"/>
      <c r="AH113" s="16"/>
      <c r="AL113" s="16"/>
    </row>
    <row r="114" spans="1:38" s="14" customFormat="1" ht="13.5" customHeight="1">
      <c r="A114" s="17"/>
      <c r="B114" s="17"/>
      <c r="C114" s="134" t="s">
        <v>20</v>
      </c>
      <c r="D114" s="135"/>
      <c r="E114" s="135"/>
      <c r="F114" s="135"/>
      <c r="G114" s="17"/>
      <c r="H114" s="38"/>
      <c r="I114" s="15"/>
      <c r="J114" s="15"/>
      <c r="K114" s="15"/>
      <c r="L114" s="16"/>
      <c r="M114" s="17"/>
      <c r="N114" s="39"/>
      <c r="O114" s="17"/>
      <c r="P114" s="17"/>
      <c r="Q114" s="16"/>
      <c r="R114" s="17"/>
      <c r="V114" s="16"/>
      <c r="W114" s="40"/>
      <c r="X114" s="17"/>
      <c r="Y114" s="17"/>
      <c r="Z114" s="16"/>
      <c r="AD114" s="16"/>
      <c r="AH114" s="16"/>
      <c r="AL114" s="16"/>
    </row>
    <row r="115" spans="1:42" s="14" customFormat="1" ht="13.5" customHeight="1">
      <c r="A115" s="17"/>
      <c r="B115" s="17"/>
      <c r="C115" s="17"/>
      <c r="D115" s="134" t="s">
        <v>21</v>
      </c>
      <c r="E115" s="135"/>
      <c r="F115" s="135"/>
      <c r="G115" s="17"/>
      <c r="H115" s="38"/>
      <c r="I115" s="109">
        <f>SUM(I116,I121)</f>
        <v>1719</v>
      </c>
      <c r="J115" s="109"/>
      <c r="K115" s="109"/>
      <c r="L115" s="41"/>
      <c r="M115" s="42"/>
      <c r="N115" s="109">
        <f>SUM(N116,N121)</f>
        <v>1563</v>
      </c>
      <c r="O115" s="109"/>
      <c r="P115" s="109"/>
      <c r="Q115" s="41"/>
      <c r="R115" s="42"/>
      <c r="S115" s="109">
        <f>SUM(S116,S121)</f>
        <v>51</v>
      </c>
      <c r="T115" s="109"/>
      <c r="U115" s="109"/>
      <c r="V115" s="41"/>
      <c r="W115" s="115">
        <f>SUM(W116,W121)</f>
        <v>103</v>
      </c>
      <c r="X115" s="109"/>
      <c r="Y115" s="109"/>
      <c r="Z115" s="41"/>
      <c r="AA115" s="109">
        <f>SUM(AA116,AA121)</f>
        <v>82</v>
      </c>
      <c r="AB115" s="109"/>
      <c r="AC115" s="109"/>
      <c r="AD115" s="41"/>
      <c r="AE115" s="109">
        <f>SUM(AE116,AE121)</f>
        <v>21</v>
      </c>
      <c r="AF115" s="109"/>
      <c r="AG115" s="109"/>
      <c r="AH115" s="41"/>
      <c r="AI115" s="109">
        <f>SUM(AI116,AI121)</f>
        <v>0</v>
      </c>
      <c r="AJ115" s="109"/>
      <c r="AK115" s="109"/>
      <c r="AL115" s="41"/>
      <c r="AM115" s="43"/>
      <c r="AN115" s="109">
        <f>SUM(AN116,AN121)</f>
        <v>2</v>
      </c>
      <c r="AO115" s="109"/>
      <c r="AP115" s="109"/>
    </row>
    <row r="116" spans="1:42" s="14" customFormat="1" ht="13.5" customHeight="1">
      <c r="A116" s="17"/>
      <c r="B116" s="17"/>
      <c r="C116" s="17"/>
      <c r="D116" s="17"/>
      <c r="E116" s="134" t="s">
        <v>22</v>
      </c>
      <c r="F116" s="135"/>
      <c r="G116" s="17"/>
      <c r="H116" s="38"/>
      <c r="I116" s="109">
        <f>SUM(I117:K120)</f>
        <v>1693</v>
      </c>
      <c r="J116" s="109"/>
      <c r="K116" s="109"/>
      <c r="L116" s="41"/>
      <c r="M116" s="42"/>
      <c r="N116" s="109">
        <f>SUM(N117:P120)</f>
        <v>1538</v>
      </c>
      <c r="O116" s="109"/>
      <c r="P116" s="109"/>
      <c r="Q116" s="41"/>
      <c r="R116" s="42"/>
      <c r="S116" s="109">
        <f>SUM(S117:U120)</f>
        <v>50</v>
      </c>
      <c r="T116" s="109"/>
      <c r="U116" s="109"/>
      <c r="V116" s="41"/>
      <c r="W116" s="115">
        <f>SUM(W117:Y120)</f>
        <v>103</v>
      </c>
      <c r="X116" s="109"/>
      <c r="Y116" s="109"/>
      <c r="Z116" s="41"/>
      <c r="AA116" s="109">
        <f>SUM(AA117:AC120)</f>
        <v>82</v>
      </c>
      <c r="AB116" s="109"/>
      <c r="AC116" s="109"/>
      <c r="AD116" s="41"/>
      <c r="AE116" s="109">
        <f>SUM(AE117:AG120)</f>
        <v>21</v>
      </c>
      <c r="AF116" s="109"/>
      <c r="AG116" s="109"/>
      <c r="AH116" s="41"/>
      <c r="AI116" s="138">
        <f>SUM(AI117:AK120)</f>
        <v>0</v>
      </c>
      <c r="AJ116" s="138"/>
      <c r="AK116" s="138"/>
      <c r="AL116" s="41"/>
      <c r="AM116" s="43"/>
      <c r="AN116" s="109">
        <f>SUM(AN117:AP120)</f>
        <v>2</v>
      </c>
      <c r="AO116" s="109"/>
      <c r="AP116" s="109"/>
    </row>
    <row r="117" spans="1:42" s="14" customFormat="1" ht="13.5" customHeight="1">
      <c r="A117" s="17"/>
      <c r="B117" s="17"/>
      <c r="C117" s="17"/>
      <c r="D117" s="17"/>
      <c r="E117" s="17"/>
      <c r="F117" s="18" t="s">
        <v>23</v>
      </c>
      <c r="G117" s="17"/>
      <c r="H117" s="38"/>
      <c r="I117" s="109">
        <f>SUM(N117,S117,W117,AN117)</f>
        <v>1396</v>
      </c>
      <c r="J117" s="109"/>
      <c r="K117" s="109"/>
      <c r="L117" s="41"/>
      <c r="M117" s="42"/>
      <c r="N117" s="109">
        <v>1391</v>
      </c>
      <c r="O117" s="114"/>
      <c r="P117" s="114"/>
      <c r="Q117" s="41"/>
      <c r="R117" s="42"/>
      <c r="S117" s="114" t="s">
        <v>0</v>
      </c>
      <c r="T117" s="114"/>
      <c r="U117" s="114"/>
      <c r="V117" s="41"/>
      <c r="W117" s="115">
        <f>SUM(AA117,AE117,AI117)</f>
        <v>4</v>
      </c>
      <c r="X117" s="109"/>
      <c r="Y117" s="109"/>
      <c r="Z117" s="41"/>
      <c r="AA117" s="115">
        <v>4</v>
      </c>
      <c r="AB117" s="114"/>
      <c r="AC117" s="114"/>
      <c r="AD117" s="41"/>
      <c r="AE117" s="115" t="s">
        <v>0</v>
      </c>
      <c r="AF117" s="114"/>
      <c r="AG117" s="114"/>
      <c r="AH117" s="41"/>
      <c r="AI117" s="115" t="s">
        <v>0</v>
      </c>
      <c r="AJ117" s="114"/>
      <c r="AK117" s="114"/>
      <c r="AL117" s="41"/>
      <c r="AM117" s="43"/>
      <c r="AN117" s="109">
        <v>1</v>
      </c>
      <c r="AO117" s="109"/>
      <c r="AP117" s="109"/>
    </row>
    <row r="118" spans="1:42" s="14" customFormat="1" ht="13.5" customHeight="1">
      <c r="A118" s="17"/>
      <c r="B118" s="17"/>
      <c r="C118" s="17"/>
      <c r="D118" s="17"/>
      <c r="E118" s="85"/>
      <c r="F118" s="44" t="s">
        <v>39</v>
      </c>
      <c r="G118" s="17"/>
      <c r="H118" s="38"/>
      <c r="I118" s="113">
        <f>SUM(N118,S118,W118,AN118)</f>
        <v>0</v>
      </c>
      <c r="J118" s="113"/>
      <c r="K118" s="113"/>
      <c r="L118" s="41"/>
      <c r="M118" s="42"/>
      <c r="N118" s="109" t="s">
        <v>0</v>
      </c>
      <c r="O118" s="114"/>
      <c r="P118" s="114"/>
      <c r="Q118" s="41"/>
      <c r="R118" s="42"/>
      <c r="S118" s="114" t="s">
        <v>0</v>
      </c>
      <c r="T118" s="114"/>
      <c r="U118" s="114"/>
      <c r="V118" s="41"/>
      <c r="W118" s="112">
        <f>SUM(AA118,AE118,AI118)</f>
        <v>0</v>
      </c>
      <c r="X118" s="113"/>
      <c r="Y118" s="113"/>
      <c r="Z118" s="41"/>
      <c r="AA118" s="115" t="s">
        <v>0</v>
      </c>
      <c r="AB118" s="114"/>
      <c r="AC118" s="114"/>
      <c r="AD118" s="41"/>
      <c r="AE118" s="115" t="s">
        <v>0</v>
      </c>
      <c r="AF118" s="114"/>
      <c r="AG118" s="114"/>
      <c r="AH118" s="41"/>
      <c r="AI118" s="115" t="s">
        <v>0</v>
      </c>
      <c r="AJ118" s="114"/>
      <c r="AK118" s="114"/>
      <c r="AL118" s="41"/>
      <c r="AM118" s="43"/>
      <c r="AN118" s="116" t="s">
        <v>0</v>
      </c>
      <c r="AO118" s="116"/>
      <c r="AP118" s="116"/>
    </row>
    <row r="119" spans="1:42" s="14" customFormat="1" ht="13.5" customHeight="1">
      <c r="A119" s="17"/>
      <c r="B119" s="17"/>
      <c r="C119" s="17"/>
      <c r="D119" s="17"/>
      <c r="E119" s="17"/>
      <c r="F119" s="18" t="s">
        <v>25</v>
      </c>
      <c r="G119" s="17"/>
      <c r="H119" s="38"/>
      <c r="I119" s="109">
        <f>SUM(N119,S119,W119,AN119)</f>
        <v>165</v>
      </c>
      <c r="J119" s="109"/>
      <c r="K119" s="109"/>
      <c r="L119" s="41"/>
      <c r="M119" s="42"/>
      <c r="N119" s="109">
        <v>83</v>
      </c>
      <c r="O119" s="114"/>
      <c r="P119" s="114"/>
      <c r="Q119" s="41"/>
      <c r="R119" s="42"/>
      <c r="S119" s="109">
        <v>25</v>
      </c>
      <c r="T119" s="114"/>
      <c r="U119" s="114"/>
      <c r="V119" s="41"/>
      <c r="W119" s="115">
        <f>SUM(AA119,AE119,AI119)</f>
        <v>57</v>
      </c>
      <c r="X119" s="109"/>
      <c r="Y119" s="109"/>
      <c r="Z119" s="41"/>
      <c r="AA119" s="115">
        <v>57</v>
      </c>
      <c r="AB119" s="114"/>
      <c r="AC119" s="114"/>
      <c r="AD119" s="41"/>
      <c r="AE119" s="115" t="s">
        <v>0</v>
      </c>
      <c r="AF119" s="114"/>
      <c r="AG119" s="114"/>
      <c r="AH119" s="41"/>
      <c r="AI119" s="115" t="s">
        <v>0</v>
      </c>
      <c r="AJ119" s="114"/>
      <c r="AK119" s="114"/>
      <c r="AL119" s="41"/>
      <c r="AM119" s="43"/>
      <c r="AN119" s="109" t="s">
        <v>0</v>
      </c>
      <c r="AO119" s="109"/>
      <c r="AP119" s="109"/>
    </row>
    <row r="120" spans="1:42" s="14" customFormat="1" ht="13.5" customHeight="1">
      <c r="A120" s="17"/>
      <c r="B120" s="17"/>
      <c r="C120" s="17"/>
      <c r="D120" s="17"/>
      <c r="E120" s="17"/>
      <c r="F120" s="18" t="s">
        <v>26</v>
      </c>
      <c r="G120" s="17"/>
      <c r="H120" s="38"/>
      <c r="I120" s="109">
        <f>SUM(N120,S120,W120,AN120)</f>
        <v>132</v>
      </c>
      <c r="J120" s="109"/>
      <c r="K120" s="109"/>
      <c r="L120" s="41"/>
      <c r="M120" s="42"/>
      <c r="N120" s="109">
        <v>64</v>
      </c>
      <c r="O120" s="114"/>
      <c r="P120" s="114"/>
      <c r="Q120" s="41"/>
      <c r="R120" s="42"/>
      <c r="S120" s="109">
        <v>25</v>
      </c>
      <c r="T120" s="114"/>
      <c r="U120" s="114"/>
      <c r="V120" s="41"/>
      <c r="W120" s="115">
        <f>SUM(AA120,AE120,AI120)</f>
        <v>42</v>
      </c>
      <c r="X120" s="109"/>
      <c r="Y120" s="109"/>
      <c r="Z120" s="41"/>
      <c r="AA120" s="115">
        <v>21</v>
      </c>
      <c r="AB120" s="114"/>
      <c r="AC120" s="114"/>
      <c r="AD120" s="41"/>
      <c r="AE120" s="115">
        <v>21</v>
      </c>
      <c r="AF120" s="114"/>
      <c r="AG120" s="114"/>
      <c r="AH120" s="41"/>
      <c r="AI120" s="115" t="s">
        <v>0</v>
      </c>
      <c r="AJ120" s="114"/>
      <c r="AK120" s="114"/>
      <c r="AL120" s="41"/>
      <c r="AM120" s="43"/>
      <c r="AN120" s="109">
        <v>1</v>
      </c>
      <c r="AO120" s="109"/>
      <c r="AP120" s="109"/>
    </row>
    <row r="121" spans="1:42" s="14" customFormat="1" ht="13.5" customHeight="1">
      <c r="A121" s="17"/>
      <c r="B121" s="17"/>
      <c r="C121" s="17"/>
      <c r="D121" s="17"/>
      <c r="E121" s="134" t="s">
        <v>27</v>
      </c>
      <c r="F121" s="135"/>
      <c r="G121" s="17"/>
      <c r="H121" s="38"/>
      <c r="I121" s="109">
        <f>SUM(N121,S121,W121,AN121)</f>
        <v>26</v>
      </c>
      <c r="J121" s="109"/>
      <c r="K121" s="109"/>
      <c r="L121" s="41"/>
      <c r="M121" s="42"/>
      <c r="N121" s="109">
        <v>25</v>
      </c>
      <c r="O121" s="114"/>
      <c r="P121" s="114"/>
      <c r="Q121" s="41"/>
      <c r="R121" s="42"/>
      <c r="S121" s="109">
        <v>1</v>
      </c>
      <c r="T121" s="114"/>
      <c r="U121" s="114"/>
      <c r="V121" s="41"/>
      <c r="W121" s="115">
        <f>SUM(AA121,AE121,AI121)</f>
        <v>0</v>
      </c>
      <c r="X121" s="109"/>
      <c r="Y121" s="109"/>
      <c r="Z121" s="41"/>
      <c r="AA121" s="115" t="s">
        <v>0</v>
      </c>
      <c r="AB121" s="114"/>
      <c r="AC121" s="114"/>
      <c r="AD121" s="41"/>
      <c r="AE121" s="115" t="s">
        <v>0</v>
      </c>
      <c r="AF121" s="114"/>
      <c r="AG121" s="114"/>
      <c r="AH121" s="41"/>
      <c r="AI121" s="115" t="s">
        <v>0</v>
      </c>
      <c r="AJ121" s="114"/>
      <c r="AK121" s="114"/>
      <c r="AL121" s="41"/>
      <c r="AM121" s="43"/>
      <c r="AN121" s="109" t="s">
        <v>0</v>
      </c>
      <c r="AO121" s="109"/>
      <c r="AP121" s="109"/>
    </row>
    <row r="122" spans="1:42" s="14" customFormat="1" ht="13.5" customHeight="1">
      <c r="A122" s="17"/>
      <c r="B122" s="17"/>
      <c r="C122" s="17"/>
      <c r="D122" s="134" t="s">
        <v>28</v>
      </c>
      <c r="E122" s="135"/>
      <c r="F122" s="135"/>
      <c r="G122" s="17"/>
      <c r="H122" s="38"/>
      <c r="I122" s="109">
        <f>30+11</f>
        <v>41</v>
      </c>
      <c r="J122" s="109"/>
      <c r="K122" s="109"/>
      <c r="L122" s="41"/>
      <c r="M122" s="42"/>
      <c r="N122" s="110" t="s">
        <v>29</v>
      </c>
      <c r="O122" s="114"/>
      <c r="P122" s="114"/>
      <c r="Q122" s="41"/>
      <c r="R122" s="42"/>
      <c r="S122" s="110" t="s">
        <v>29</v>
      </c>
      <c r="T122" s="114"/>
      <c r="U122" s="114"/>
      <c r="V122" s="41"/>
      <c r="W122" s="111" t="s">
        <v>29</v>
      </c>
      <c r="X122" s="109"/>
      <c r="Y122" s="109"/>
      <c r="Z122" s="41"/>
      <c r="AA122" s="110" t="s">
        <v>29</v>
      </c>
      <c r="AB122" s="114"/>
      <c r="AC122" s="114"/>
      <c r="AD122" s="41"/>
      <c r="AE122" s="110" t="s">
        <v>29</v>
      </c>
      <c r="AF122" s="114"/>
      <c r="AG122" s="114"/>
      <c r="AH122" s="41"/>
      <c r="AI122" s="110" t="s">
        <v>29</v>
      </c>
      <c r="AJ122" s="114"/>
      <c r="AK122" s="114"/>
      <c r="AL122" s="41"/>
      <c r="AM122" s="43"/>
      <c r="AN122" s="110" t="s">
        <v>29</v>
      </c>
      <c r="AO122" s="114"/>
      <c r="AP122" s="114"/>
    </row>
    <row r="123" spans="1:38" s="14" customFormat="1" ht="13.5" customHeight="1">
      <c r="A123" s="17"/>
      <c r="B123" s="17"/>
      <c r="C123" s="17"/>
      <c r="D123" s="17"/>
      <c r="E123" s="17"/>
      <c r="F123" s="17"/>
      <c r="G123" s="17"/>
      <c r="H123" s="38"/>
      <c r="I123" s="17"/>
      <c r="J123" s="17"/>
      <c r="K123" s="17"/>
      <c r="L123" s="16"/>
      <c r="M123" s="17"/>
      <c r="N123" s="39"/>
      <c r="O123" s="17"/>
      <c r="P123" s="17"/>
      <c r="Q123" s="16"/>
      <c r="R123" s="17"/>
      <c r="V123" s="16"/>
      <c r="W123" s="40"/>
      <c r="X123" s="17"/>
      <c r="Y123" s="17"/>
      <c r="Z123" s="16"/>
      <c r="AD123" s="16"/>
      <c r="AH123" s="16"/>
      <c r="AL123" s="16"/>
    </row>
    <row r="124" spans="1:43" s="49" customFormat="1" ht="13.5" customHeight="1">
      <c r="A124" s="45"/>
      <c r="B124" s="45"/>
      <c r="C124" s="45"/>
      <c r="D124" s="45"/>
      <c r="E124" s="45"/>
      <c r="F124" s="45"/>
      <c r="G124" s="45"/>
      <c r="H124" s="46"/>
      <c r="I124" s="47"/>
      <c r="J124" s="47"/>
      <c r="K124" s="47"/>
      <c r="L124" s="48" t="s">
        <v>30</v>
      </c>
      <c r="M124" s="47"/>
      <c r="N124" s="47"/>
      <c r="O124" s="47"/>
      <c r="P124" s="47"/>
      <c r="Q124" s="48" t="s">
        <v>30</v>
      </c>
      <c r="R124" s="45"/>
      <c r="V124" s="48" t="s">
        <v>30</v>
      </c>
      <c r="W124" s="50"/>
      <c r="X124" s="45"/>
      <c r="Y124" s="45"/>
      <c r="Z124" s="48" t="s">
        <v>30</v>
      </c>
      <c r="AD124" s="48" t="s">
        <v>30</v>
      </c>
      <c r="AH124" s="48" t="s">
        <v>30</v>
      </c>
      <c r="AL124" s="48" t="s">
        <v>30</v>
      </c>
      <c r="AQ124" s="47" t="s">
        <v>31</v>
      </c>
    </row>
    <row r="125" spans="1:38" s="14" customFormat="1" ht="13.5" customHeight="1">
      <c r="A125" s="17"/>
      <c r="B125" s="17"/>
      <c r="C125" s="134" t="s">
        <v>32</v>
      </c>
      <c r="D125" s="135"/>
      <c r="E125" s="135"/>
      <c r="F125" s="135"/>
      <c r="G125" s="17"/>
      <c r="H125" s="38"/>
      <c r="I125" s="17"/>
      <c r="J125" s="17"/>
      <c r="K125" s="17"/>
      <c r="L125" s="16"/>
      <c r="M125" s="17"/>
      <c r="N125" s="39"/>
      <c r="O125" s="17"/>
      <c r="P125" s="17"/>
      <c r="Q125" s="16"/>
      <c r="R125" s="17"/>
      <c r="V125" s="16"/>
      <c r="W125" s="40"/>
      <c r="X125" s="17"/>
      <c r="Y125" s="17"/>
      <c r="Z125" s="16"/>
      <c r="AD125" s="16"/>
      <c r="AH125" s="16"/>
      <c r="AL125" s="16"/>
    </row>
    <row r="126" spans="1:42" s="14" customFormat="1" ht="13.5" customHeight="1">
      <c r="A126" s="17"/>
      <c r="B126" s="17"/>
      <c r="C126" s="17"/>
      <c r="D126" s="134" t="s">
        <v>21</v>
      </c>
      <c r="E126" s="135"/>
      <c r="F126" s="135"/>
      <c r="G126" s="17"/>
      <c r="H126" s="38"/>
      <c r="I126" s="109">
        <f>SUM(I127,I132)</f>
        <v>4357</v>
      </c>
      <c r="J126" s="109"/>
      <c r="K126" s="109"/>
      <c r="L126" s="41"/>
      <c r="M126" s="42"/>
      <c r="N126" s="109">
        <f>SUM(N127,N132)</f>
        <v>4038</v>
      </c>
      <c r="O126" s="109"/>
      <c r="P126" s="109"/>
      <c r="Q126" s="41"/>
      <c r="R126" s="42"/>
      <c r="S126" s="109">
        <f>SUM(S127,S132)</f>
        <v>98</v>
      </c>
      <c r="T126" s="109"/>
      <c r="U126" s="109"/>
      <c r="V126" s="41"/>
      <c r="W126" s="115">
        <f>SUM(W127,W132)</f>
        <v>217</v>
      </c>
      <c r="X126" s="109"/>
      <c r="Y126" s="109"/>
      <c r="Z126" s="41"/>
      <c r="AA126" s="109">
        <f>SUM(AA127,AA132)</f>
        <v>155</v>
      </c>
      <c r="AB126" s="109"/>
      <c r="AC126" s="109"/>
      <c r="AD126" s="41"/>
      <c r="AE126" s="109">
        <f>SUM(AE127,AE132)</f>
        <v>62</v>
      </c>
      <c r="AF126" s="109"/>
      <c r="AG126" s="109"/>
      <c r="AH126" s="41"/>
      <c r="AI126" s="109">
        <f>SUM(AI127,AI132)</f>
        <v>0</v>
      </c>
      <c r="AJ126" s="109"/>
      <c r="AK126" s="109"/>
      <c r="AL126" s="41"/>
      <c r="AM126" s="43"/>
      <c r="AN126" s="109">
        <f>SUM(AN127,AN132)</f>
        <v>4</v>
      </c>
      <c r="AO126" s="109"/>
      <c r="AP126" s="109"/>
    </row>
    <row r="127" spans="1:42" s="14" customFormat="1" ht="13.5" customHeight="1">
      <c r="A127" s="17"/>
      <c r="B127" s="17"/>
      <c r="C127" s="17"/>
      <c r="D127" s="17"/>
      <c r="E127" s="134" t="s">
        <v>22</v>
      </c>
      <c r="F127" s="135"/>
      <c r="G127" s="17"/>
      <c r="H127" s="38"/>
      <c r="I127" s="109">
        <f>SUM(I128:K131)</f>
        <v>4316</v>
      </c>
      <c r="J127" s="109"/>
      <c r="K127" s="109"/>
      <c r="L127" s="41"/>
      <c r="M127" s="42"/>
      <c r="N127" s="109">
        <f>SUM(N128:P131)</f>
        <v>4000</v>
      </c>
      <c r="O127" s="109"/>
      <c r="P127" s="109"/>
      <c r="Q127" s="41"/>
      <c r="R127" s="42"/>
      <c r="S127" s="109">
        <f>SUM(S128:U131)</f>
        <v>95</v>
      </c>
      <c r="T127" s="109"/>
      <c r="U127" s="109"/>
      <c r="V127" s="41"/>
      <c r="W127" s="115">
        <f>SUM(W128:Y131)</f>
        <v>217</v>
      </c>
      <c r="X127" s="109"/>
      <c r="Y127" s="109"/>
      <c r="Z127" s="41"/>
      <c r="AA127" s="109">
        <f>SUM(AA128:AC131)</f>
        <v>155</v>
      </c>
      <c r="AB127" s="109"/>
      <c r="AC127" s="109"/>
      <c r="AD127" s="41"/>
      <c r="AE127" s="109">
        <f>SUM(AE128:AG131)</f>
        <v>62</v>
      </c>
      <c r="AF127" s="109"/>
      <c r="AG127" s="109"/>
      <c r="AH127" s="41"/>
      <c r="AI127" s="109">
        <f>SUM(AI128:AK131)</f>
        <v>0</v>
      </c>
      <c r="AJ127" s="109"/>
      <c r="AK127" s="109"/>
      <c r="AL127" s="41"/>
      <c r="AM127" s="43"/>
      <c r="AN127" s="109">
        <f>SUM(AN128:AP131)</f>
        <v>4</v>
      </c>
      <c r="AO127" s="109"/>
      <c r="AP127" s="109"/>
    </row>
    <row r="128" spans="1:42" s="14" customFormat="1" ht="13.5" customHeight="1">
      <c r="A128" s="17"/>
      <c r="B128" s="17"/>
      <c r="C128" s="17"/>
      <c r="D128" s="17"/>
      <c r="E128" s="17"/>
      <c r="F128" s="18" t="s">
        <v>23</v>
      </c>
      <c r="G128" s="17"/>
      <c r="H128" s="38"/>
      <c r="I128" s="109">
        <f>SUM(N128,S128,W128,AN128)</f>
        <v>3690</v>
      </c>
      <c r="J128" s="109"/>
      <c r="K128" s="109"/>
      <c r="L128" s="41"/>
      <c r="M128" s="42"/>
      <c r="N128" s="109">
        <v>3683</v>
      </c>
      <c r="O128" s="114"/>
      <c r="P128" s="114"/>
      <c r="Q128" s="41"/>
      <c r="R128" s="42"/>
      <c r="S128" s="114" t="s">
        <v>0</v>
      </c>
      <c r="T128" s="114"/>
      <c r="U128" s="114"/>
      <c r="V128" s="41"/>
      <c r="W128" s="115">
        <f>SUM(AA128,AE128,AI128)</f>
        <v>5</v>
      </c>
      <c r="X128" s="109"/>
      <c r="Y128" s="109"/>
      <c r="Z128" s="41"/>
      <c r="AA128" s="115">
        <v>5</v>
      </c>
      <c r="AB128" s="114"/>
      <c r="AC128" s="114"/>
      <c r="AD128" s="41"/>
      <c r="AE128" s="115" t="s">
        <v>0</v>
      </c>
      <c r="AF128" s="114"/>
      <c r="AG128" s="114"/>
      <c r="AH128" s="41"/>
      <c r="AI128" s="109" t="s">
        <v>0</v>
      </c>
      <c r="AJ128" s="109"/>
      <c r="AK128" s="109"/>
      <c r="AL128" s="41"/>
      <c r="AM128" s="43"/>
      <c r="AN128" s="109">
        <v>2</v>
      </c>
      <c r="AO128" s="109"/>
      <c r="AP128" s="109"/>
    </row>
    <row r="129" spans="1:42" s="14" customFormat="1" ht="13.5" customHeight="1">
      <c r="A129" s="17"/>
      <c r="B129" s="17"/>
      <c r="C129" s="17"/>
      <c r="D129" s="17"/>
      <c r="E129" s="17"/>
      <c r="F129" s="44" t="s">
        <v>24</v>
      </c>
      <c r="G129" s="17"/>
      <c r="H129" s="38"/>
      <c r="I129" s="109" t="s">
        <v>0</v>
      </c>
      <c r="J129" s="109"/>
      <c r="K129" s="109"/>
      <c r="L129" s="41"/>
      <c r="M129" s="42"/>
      <c r="N129" s="109" t="s">
        <v>0</v>
      </c>
      <c r="O129" s="114"/>
      <c r="P129" s="114"/>
      <c r="Q129" s="41"/>
      <c r="R129" s="42"/>
      <c r="S129" s="114" t="s">
        <v>0</v>
      </c>
      <c r="T129" s="114"/>
      <c r="U129" s="114"/>
      <c r="V129" s="41"/>
      <c r="W129" s="112">
        <f>SUM(AA129,AE129,AI129)</f>
        <v>0</v>
      </c>
      <c r="X129" s="113"/>
      <c r="Y129" s="113"/>
      <c r="Z129" s="41"/>
      <c r="AA129" s="115" t="s">
        <v>0</v>
      </c>
      <c r="AB129" s="114"/>
      <c r="AC129" s="114"/>
      <c r="AD129" s="41"/>
      <c r="AE129" s="115" t="s">
        <v>0</v>
      </c>
      <c r="AF129" s="114"/>
      <c r="AG129" s="114"/>
      <c r="AH129" s="41"/>
      <c r="AI129" s="115" t="s">
        <v>0</v>
      </c>
      <c r="AJ129" s="114"/>
      <c r="AK129" s="114"/>
      <c r="AL129" s="41"/>
      <c r="AM129" s="43"/>
      <c r="AN129" s="116" t="s">
        <v>0</v>
      </c>
      <c r="AO129" s="116"/>
      <c r="AP129" s="116"/>
    </row>
    <row r="130" spans="1:42" s="14" customFormat="1" ht="13.5" customHeight="1">
      <c r="A130" s="17"/>
      <c r="B130" s="17"/>
      <c r="C130" s="17"/>
      <c r="D130" s="17"/>
      <c r="E130" s="17"/>
      <c r="F130" s="18" t="s">
        <v>25</v>
      </c>
      <c r="G130" s="17"/>
      <c r="H130" s="38"/>
      <c r="I130" s="109">
        <f>SUM(N130,S130,W130,AN130)</f>
        <v>292</v>
      </c>
      <c r="J130" s="109"/>
      <c r="K130" s="109"/>
      <c r="L130" s="41"/>
      <c r="M130" s="42"/>
      <c r="N130" s="109">
        <v>162</v>
      </c>
      <c r="O130" s="114"/>
      <c r="P130" s="114"/>
      <c r="Q130" s="41"/>
      <c r="R130" s="42"/>
      <c r="S130" s="109">
        <v>42</v>
      </c>
      <c r="T130" s="114"/>
      <c r="U130" s="114"/>
      <c r="V130" s="41"/>
      <c r="W130" s="115">
        <f>SUM(AA130,AE130,AI130)</f>
        <v>88</v>
      </c>
      <c r="X130" s="109"/>
      <c r="Y130" s="109"/>
      <c r="Z130" s="41"/>
      <c r="AA130" s="115">
        <v>88</v>
      </c>
      <c r="AB130" s="114"/>
      <c r="AC130" s="114"/>
      <c r="AD130" s="41"/>
      <c r="AE130" s="115" t="s">
        <v>0</v>
      </c>
      <c r="AF130" s="114"/>
      <c r="AG130" s="114"/>
      <c r="AH130" s="41"/>
      <c r="AI130" s="109" t="s">
        <v>0</v>
      </c>
      <c r="AJ130" s="109"/>
      <c r="AK130" s="109"/>
      <c r="AL130" s="41"/>
      <c r="AM130" s="43"/>
      <c r="AN130" s="109" t="s">
        <v>0</v>
      </c>
      <c r="AO130" s="109"/>
      <c r="AP130" s="109"/>
    </row>
    <row r="131" spans="1:42" s="14" customFormat="1" ht="13.5" customHeight="1">
      <c r="A131" s="17"/>
      <c r="B131" s="17"/>
      <c r="C131" s="17"/>
      <c r="D131" s="17"/>
      <c r="E131" s="17"/>
      <c r="F131" s="18" t="s">
        <v>26</v>
      </c>
      <c r="G131" s="17"/>
      <c r="H131" s="38"/>
      <c r="I131" s="109">
        <f>SUM(N131,S131,W131,AN131)</f>
        <v>334</v>
      </c>
      <c r="J131" s="109"/>
      <c r="K131" s="109"/>
      <c r="L131" s="41"/>
      <c r="M131" s="42"/>
      <c r="N131" s="109">
        <v>155</v>
      </c>
      <c r="O131" s="114"/>
      <c r="P131" s="114"/>
      <c r="Q131" s="41"/>
      <c r="R131" s="42"/>
      <c r="S131" s="109">
        <v>53</v>
      </c>
      <c r="T131" s="114"/>
      <c r="U131" s="114"/>
      <c r="V131" s="41"/>
      <c r="W131" s="115">
        <f>SUM(AA131,AE131,AI131)</f>
        <v>124</v>
      </c>
      <c r="X131" s="109"/>
      <c r="Y131" s="109"/>
      <c r="Z131" s="41"/>
      <c r="AA131" s="115">
        <v>62</v>
      </c>
      <c r="AB131" s="114"/>
      <c r="AC131" s="114"/>
      <c r="AD131" s="41"/>
      <c r="AE131" s="115">
        <v>62</v>
      </c>
      <c r="AF131" s="114"/>
      <c r="AG131" s="114"/>
      <c r="AH131" s="41"/>
      <c r="AI131" s="109" t="s">
        <v>0</v>
      </c>
      <c r="AJ131" s="109"/>
      <c r="AK131" s="109"/>
      <c r="AL131" s="41"/>
      <c r="AM131" s="43"/>
      <c r="AN131" s="109">
        <v>2</v>
      </c>
      <c r="AO131" s="109"/>
      <c r="AP131" s="109"/>
    </row>
    <row r="132" spans="1:42" s="14" customFormat="1" ht="13.5" customHeight="1">
      <c r="A132" s="17"/>
      <c r="B132" s="17"/>
      <c r="C132" s="17"/>
      <c r="D132" s="17"/>
      <c r="E132" s="134" t="s">
        <v>27</v>
      </c>
      <c r="F132" s="135"/>
      <c r="G132" s="17"/>
      <c r="H132" s="38"/>
      <c r="I132" s="109">
        <f>SUM(N132,S132,W132,AN132)</f>
        <v>41</v>
      </c>
      <c r="J132" s="109"/>
      <c r="K132" s="109"/>
      <c r="L132" s="41"/>
      <c r="M132" s="42"/>
      <c r="N132" s="109">
        <v>38</v>
      </c>
      <c r="O132" s="114"/>
      <c r="P132" s="114"/>
      <c r="Q132" s="41"/>
      <c r="R132" s="42"/>
      <c r="S132" s="109">
        <v>3</v>
      </c>
      <c r="T132" s="114"/>
      <c r="U132" s="114"/>
      <c r="V132" s="41"/>
      <c r="W132" s="115">
        <f>SUM(AA132,AE132,AI132)</f>
        <v>0</v>
      </c>
      <c r="X132" s="109"/>
      <c r="Y132" s="109"/>
      <c r="Z132" s="41"/>
      <c r="AA132" s="109" t="s">
        <v>0</v>
      </c>
      <c r="AB132" s="109"/>
      <c r="AC132" s="109"/>
      <c r="AD132" s="41"/>
      <c r="AE132" s="109" t="s">
        <v>0</v>
      </c>
      <c r="AF132" s="109"/>
      <c r="AG132" s="109"/>
      <c r="AH132" s="41"/>
      <c r="AI132" s="109" t="s">
        <v>0</v>
      </c>
      <c r="AJ132" s="109"/>
      <c r="AK132" s="109"/>
      <c r="AL132" s="41"/>
      <c r="AM132" s="43"/>
      <c r="AN132" s="109" t="s">
        <v>0</v>
      </c>
      <c r="AO132" s="109"/>
      <c r="AP132" s="109"/>
    </row>
    <row r="133" spans="1:42" s="14" customFormat="1" ht="13.5" customHeight="1">
      <c r="A133" s="17"/>
      <c r="B133" s="17"/>
      <c r="C133" s="17"/>
      <c r="D133" s="134" t="s">
        <v>28</v>
      </c>
      <c r="E133" s="135"/>
      <c r="F133" s="135"/>
      <c r="G133" s="17"/>
      <c r="H133" s="38"/>
      <c r="I133" s="109">
        <f>30+36</f>
        <v>66</v>
      </c>
      <c r="J133" s="109"/>
      <c r="K133" s="109"/>
      <c r="L133" s="41"/>
      <c r="M133" s="42"/>
      <c r="N133" s="110" t="s">
        <v>29</v>
      </c>
      <c r="O133" s="114"/>
      <c r="P133" s="114"/>
      <c r="Q133" s="41"/>
      <c r="R133" s="42"/>
      <c r="S133" s="110" t="s">
        <v>29</v>
      </c>
      <c r="T133" s="114"/>
      <c r="U133" s="114"/>
      <c r="V133" s="41"/>
      <c r="W133" s="111" t="s">
        <v>29</v>
      </c>
      <c r="X133" s="109"/>
      <c r="Y133" s="109"/>
      <c r="Z133" s="41"/>
      <c r="AA133" s="110" t="s">
        <v>29</v>
      </c>
      <c r="AB133" s="114"/>
      <c r="AC133" s="114"/>
      <c r="AD133" s="41"/>
      <c r="AE133" s="110" t="s">
        <v>29</v>
      </c>
      <c r="AF133" s="114"/>
      <c r="AG133" s="114"/>
      <c r="AH133" s="41"/>
      <c r="AI133" s="110" t="s">
        <v>29</v>
      </c>
      <c r="AJ133" s="114"/>
      <c r="AK133" s="114"/>
      <c r="AL133" s="41"/>
      <c r="AM133" s="43"/>
      <c r="AN133" s="110" t="s">
        <v>29</v>
      </c>
      <c r="AO133" s="114"/>
      <c r="AP133" s="114"/>
    </row>
    <row r="134" spans="1:38" s="14" customFormat="1" ht="13.5" customHeight="1">
      <c r="A134" s="17"/>
      <c r="B134" s="17"/>
      <c r="C134" s="17"/>
      <c r="D134" s="17"/>
      <c r="E134" s="17"/>
      <c r="F134" s="17"/>
      <c r="G134" s="17"/>
      <c r="H134" s="38"/>
      <c r="I134" s="17"/>
      <c r="J134" s="17"/>
      <c r="K134" s="17"/>
      <c r="L134" s="16"/>
      <c r="M134" s="17"/>
      <c r="N134" s="39"/>
      <c r="O134" s="17"/>
      <c r="P134" s="17"/>
      <c r="Q134" s="16"/>
      <c r="R134" s="17"/>
      <c r="V134" s="16"/>
      <c r="W134" s="40"/>
      <c r="X134" s="17"/>
      <c r="Y134" s="17"/>
      <c r="Z134" s="16"/>
      <c r="AD134" s="16"/>
      <c r="AH134" s="16"/>
      <c r="AL134" s="16"/>
    </row>
    <row r="135" spans="1:38" s="14" customFormat="1" ht="13.5" customHeight="1">
      <c r="A135" s="17"/>
      <c r="B135" s="17"/>
      <c r="C135" s="17"/>
      <c r="D135" s="17"/>
      <c r="E135" s="17"/>
      <c r="F135" s="17"/>
      <c r="G135" s="17"/>
      <c r="H135" s="38"/>
      <c r="I135" s="17"/>
      <c r="J135" s="17"/>
      <c r="K135" s="17"/>
      <c r="L135" s="16"/>
      <c r="M135" s="17"/>
      <c r="N135" s="39"/>
      <c r="O135" s="17"/>
      <c r="P135" s="17"/>
      <c r="Q135" s="16"/>
      <c r="R135" s="17"/>
      <c r="V135" s="16"/>
      <c r="W135" s="40"/>
      <c r="X135" s="17"/>
      <c r="Y135" s="17"/>
      <c r="Z135" s="16"/>
      <c r="AD135" s="16"/>
      <c r="AE135" s="17"/>
      <c r="AF135" s="17"/>
      <c r="AG135" s="17"/>
      <c r="AH135" s="16"/>
      <c r="AI135" s="17"/>
      <c r="AJ135" s="17"/>
      <c r="AK135" s="17"/>
      <c r="AL135" s="16"/>
    </row>
    <row r="136" spans="1:43" s="49" customFormat="1" ht="13.5" customHeight="1">
      <c r="A136" s="45"/>
      <c r="B136" s="45"/>
      <c r="C136" s="45"/>
      <c r="D136" s="45"/>
      <c r="E136" s="45"/>
      <c r="F136" s="45"/>
      <c r="G136" s="45"/>
      <c r="H136" s="51"/>
      <c r="I136" s="52"/>
      <c r="J136" s="52"/>
      <c r="K136" s="52"/>
      <c r="L136" s="53" t="s">
        <v>18</v>
      </c>
      <c r="M136" s="52"/>
      <c r="N136" s="52"/>
      <c r="O136" s="52"/>
      <c r="P136" s="54"/>
      <c r="Q136" s="53" t="s">
        <v>18</v>
      </c>
      <c r="R136" s="55"/>
      <c r="S136" s="45"/>
      <c r="T136" s="45"/>
      <c r="U136" s="45"/>
      <c r="V136" s="53" t="s">
        <v>18</v>
      </c>
      <c r="W136" s="50"/>
      <c r="X136" s="45"/>
      <c r="Y136" s="45"/>
      <c r="Z136" s="53" t="s">
        <v>18</v>
      </c>
      <c r="AD136" s="53" t="s">
        <v>18</v>
      </c>
      <c r="AH136" s="53" t="s">
        <v>18</v>
      </c>
      <c r="AL136" s="53" t="s">
        <v>18</v>
      </c>
      <c r="AQ136" s="52" t="s">
        <v>18</v>
      </c>
    </row>
    <row r="137" spans="1:38" s="14" customFormat="1" ht="13.5" customHeight="1">
      <c r="A137" s="17"/>
      <c r="B137" s="136" t="s">
        <v>40</v>
      </c>
      <c r="C137" s="137"/>
      <c r="D137" s="137"/>
      <c r="E137" s="137"/>
      <c r="F137" s="137"/>
      <c r="G137" s="17"/>
      <c r="H137" s="38"/>
      <c r="I137" s="15"/>
      <c r="J137" s="15"/>
      <c r="K137" s="15"/>
      <c r="L137" s="16"/>
      <c r="M137" s="17"/>
      <c r="N137" s="39"/>
      <c r="O137" s="17"/>
      <c r="P137" s="17"/>
      <c r="Q137" s="16"/>
      <c r="R137" s="17"/>
      <c r="V137" s="16"/>
      <c r="W137" s="40"/>
      <c r="X137" s="17"/>
      <c r="Y137" s="17"/>
      <c r="Z137" s="16"/>
      <c r="AD137" s="16"/>
      <c r="AH137" s="16"/>
      <c r="AL137" s="16"/>
    </row>
    <row r="138" spans="1:38" s="14" customFormat="1" ht="13.5" customHeight="1">
      <c r="A138" s="17"/>
      <c r="B138" s="17"/>
      <c r="C138" s="134" t="s">
        <v>20</v>
      </c>
      <c r="D138" s="135"/>
      <c r="E138" s="135"/>
      <c r="F138" s="135"/>
      <c r="G138" s="17"/>
      <c r="H138" s="38"/>
      <c r="I138" s="15"/>
      <c r="J138" s="15"/>
      <c r="K138" s="15"/>
      <c r="L138" s="16"/>
      <c r="M138" s="17"/>
      <c r="N138" s="39"/>
      <c r="O138" s="17"/>
      <c r="P138" s="17"/>
      <c r="Q138" s="16"/>
      <c r="R138" s="17"/>
      <c r="V138" s="16"/>
      <c r="W138" s="40"/>
      <c r="X138" s="17"/>
      <c r="Y138" s="17"/>
      <c r="Z138" s="16"/>
      <c r="AD138" s="16"/>
      <c r="AH138" s="16"/>
      <c r="AL138" s="16"/>
    </row>
    <row r="139" spans="1:42" s="14" customFormat="1" ht="13.5" customHeight="1">
      <c r="A139" s="17"/>
      <c r="B139" s="17"/>
      <c r="C139" s="17"/>
      <c r="D139" s="134" t="s">
        <v>21</v>
      </c>
      <c r="E139" s="135"/>
      <c r="F139" s="135"/>
      <c r="G139" s="17"/>
      <c r="H139" s="38"/>
      <c r="I139" s="109">
        <f>SUM(I140,I145)</f>
        <v>1165</v>
      </c>
      <c r="J139" s="109"/>
      <c r="K139" s="109"/>
      <c r="L139" s="41"/>
      <c r="M139" s="42"/>
      <c r="N139" s="109">
        <f>SUM(N140,N145)</f>
        <v>1123</v>
      </c>
      <c r="O139" s="109"/>
      <c r="P139" s="109"/>
      <c r="Q139" s="41"/>
      <c r="R139" s="42"/>
      <c r="S139" s="109">
        <f>SUM(S140,S145)</f>
        <v>1</v>
      </c>
      <c r="T139" s="109"/>
      <c r="U139" s="109"/>
      <c r="V139" s="41"/>
      <c r="W139" s="115">
        <f>SUM(W140,W145)</f>
        <v>41</v>
      </c>
      <c r="X139" s="109"/>
      <c r="Y139" s="109"/>
      <c r="Z139" s="41"/>
      <c r="AA139" s="109">
        <f>SUM(AA140,AA145)</f>
        <v>41</v>
      </c>
      <c r="AB139" s="109"/>
      <c r="AC139" s="109"/>
      <c r="AD139" s="41"/>
      <c r="AE139" s="109">
        <f>SUM(AE140,AE145)</f>
        <v>0</v>
      </c>
      <c r="AF139" s="109"/>
      <c r="AG139" s="109"/>
      <c r="AH139" s="41"/>
      <c r="AI139" s="113">
        <f>SUM(AI140,AI145)</f>
        <v>0</v>
      </c>
      <c r="AJ139" s="113"/>
      <c r="AK139" s="113"/>
      <c r="AL139" s="41"/>
      <c r="AM139" s="43"/>
      <c r="AN139" s="109">
        <f>SUM(AN140,AN145)</f>
        <v>0</v>
      </c>
      <c r="AO139" s="109"/>
      <c r="AP139" s="109"/>
    </row>
    <row r="140" spans="1:42" s="14" customFormat="1" ht="13.5" customHeight="1">
      <c r="A140" s="17"/>
      <c r="B140" s="17"/>
      <c r="C140" s="17"/>
      <c r="D140" s="17"/>
      <c r="E140" s="134" t="s">
        <v>22</v>
      </c>
      <c r="F140" s="135"/>
      <c r="G140" s="17"/>
      <c r="H140" s="38"/>
      <c r="I140" s="109">
        <f>SUM(I141:K144)</f>
        <v>1145</v>
      </c>
      <c r="J140" s="109"/>
      <c r="K140" s="109"/>
      <c r="L140" s="41"/>
      <c r="M140" s="42"/>
      <c r="N140" s="109">
        <f>SUM(N141:P144)</f>
        <v>1103</v>
      </c>
      <c r="O140" s="109"/>
      <c r="P140" s="109"/>
      <c r="Q140" s="41"/>
      <c r="R140" s="42"/>
      <c r="S140" s="109">
        <f>SUM(S141:U144)</f>
        <v>1</v>
      </c>
      <c r="T140" s="109"/>
      <c r="U140" s="109"/>
      <c r="V140" s="41"/>
      <c r="W140" s="115">
        <f>SUM(W141:Y144)</f>
        <v>41</v>
      </c>
      <c r="X140" s="109"/>
      <c r="Y140" s="109"/>
      <c r="Z140" s="41"/>
      <c r="AA140" s="109">
        <f>SUM(AA141:AC144)</f>
        <v>41</v>
      </c>
      <c r="AB140" s="109"/>
      <c r="AC140" s="109"/>
      <c r="AD140" s="41"/>
      <c r="AE140" s="109">
        <f>SUM(AE141:AG144)</f>
        <v>0</v>
      </c>
      <c r="AF140" s="109"/>
      <c r="AG140" s="109"/>
      <c r="AH140" s="41"/>
      <c r="AI140" s="113">
        <f>SUM(AI141:AK144)</f>
        <v>0</v>
      </c>
      <c r="AJ140" s="113"/>
      <c r="AK140" s="113"/>
      <c r="AL140" s="41"/>
      <c r="AM140" s="43"/>
      <c r="AN140" s="109">
        <f>SUM(AN141:AP144)</f>
        <v>0</v>
      </c>
      <c r="AO140" s="109"/>
      <c r="AP140" s="109"/>
    </row>
    <row r="141" spans="1:42" s="14" customFormat="1" ht="13.5" customHeight="1">
      <c r="A141" s="17"/>
      <c r="B141" s="17"/>
      <c r="C141" s="17"/>
      <c r="D141" s="17"/>
      <c r="E141" s="17"/>
      <c r="F141" s="18" t="s">
        <v>23</v>
      </c>
      <c r="G141" s="17"/>
      <c r="H141" s="38"/>
      <c r="I141" s="109">
        <f>SUM(N141,S141,W141,AN141)</f>
        <v>1044</v>
      </c>
      <c r="J141" s="109"/>
      <c r="K141" s="109"/>
      <c r="L141" s="41"/>
      <c r="M141" s="42"/>
      <c r="N141" s="109">
        <v>1043</v>
      </c>
      <c r="O141" s="114"/>
      <c r="P141" s="114"/>
      <c r="Q141" s="41"/>
      <c r="R141" s="42"/>
      <c r="S141" s="109" t="s">
        <v>0</v>
      </c>
      <c r="T141" s="114"/>
      <c r="U141" s="114"/>
      <c r="V141" s="41"/>
      <c r="W141" s="115">
        <f>SUM(AA141,AE141,AI141)</f>
        <v>1</v>
      </c>
      <c r="X141" s="109"/>
      <c r="Y141" s="109"/>
      <c r="Z141" s="41"/>
      <c r="AA141" s="115">
        <v>1</v>
      </c>
      <c r="AB141" s="114"/>
      <c r="AC141" s="114"/>
      <c r="AD141" s="41"/>
      <c r="AE141" s="115" t="s">
        <v>0</v>
      </c>
      <c r="AF141" s="114"/>
      <c r="AG141" s="114"/>
      <c r="AH141" s="41"/>
      <c r="AI141" s="109" t="s">
        <v>0</v>
      </c>
      <c r="AJ141" s="109"/>
      <c r="AK141" s="109"/>
      <c r="AL141" s="41"/>
      <c r="AM141" s="43"/>
      <c r="AN141" s="116" t="s">
        <v>0</v>
      </c>
      <c r="AO141" s="116"/>
      <c r="AP141" s="116"/>
    </row>
    <row r="142" spans="1:42" s="14" customFormat="1" ht="13.5" customHeight="1">
      <c r="A142" s="17"/>
      <c r="B142" s="17"/>
      <c r="C142" s="17"/>
      <c r="D142" s="17"/>
      <c r="E142" s="17"/>
      <c r="F142" s="44" t="s">
        <v>24</v>
      </c>
      <c r="G142" s="17"/>
      <c r="H142" s="38"/>
      <c r="I142" s="113">
        <f>SUM(N142,S142,W142,AN142)</f>
        <v>0</v>
      </c>
      <c r="J142" s="113"/>
      <c r="K142" s="113"/>
      <c r="L142" s="41"/>
      <c r="M142" s="42"/>
      <c r="N142" s="109" t="s">
        <v>0</v>
      </c>
      <c r="O142" s="114"/>
      <c r="P142" s="114"/>
      <c r="Q142" s="41"/>
      <c r="R142" s="42"/>
      <c r="S142" s="114" t="s">
        <v>0</v>
      </c>
      <c r="T142" s="114"/>
      <c r="U142" s="114"/>
      <c r="V142" s="41"/>
      <c r="W142" s="112">
        <f>SUM(AA142,AE142,AI142)</f>
        <v>0</v>
      </c>
      <c r="X142" s="113"/>
      <c r="Y142" s="113"/>
      <c r="Z142" s="41"/>
      <c r="AA142" s="115" t="s">
        <v>0</v>
      </c>
      <c r="AB142" s="114"/>
      <c r="AC142" s="114"/>
      <c r="AD142" s="41"/>
      <c r="AE142" s="115" t="s">
        <v>0</v>
      </c>
      <c r="AF142" s="114"/>
      <c r="AG142" s="114"/>
      <c r="AH142" s="41"/>
      <c r="AI142" s="115" t="s">
        <v>0</v>
      </c>
      <c r="AJ142" s="114"/>
      <c r="AK142" s="114"/>
      <c r="AL142" s="41"/>
      <c r="AM142" s="43"/>
      <c r="AN142" s="116" t="s">
        <v>0</v>
      </c>
      <c r="AO142" s="116"/>
      <c r="AP142" s="116"/>
    </row>
    <row r="143" spans="1:42" s="14" customFormat="1" ht="13.5" customHeight="1">
      <c r="A143" s="17"/>
      <c r="B143" s="17"/>
      <c r="C143" s="17"/>
      <c r="D143" s="17"/>
      <c r="E143" s="17"/>
      <c r="F143" s="18" t="s">
        <v>25</v>
      </c>
      <c r="G143" s="17"/>
      <c r="H143" s="38"/>
      <c r="I143" s="109">
        <f>SUM(N143,S143,W143,AN143)</f>
        <v>77</v>
      </c>
      <c r="J143" s="109"/>
      <c r="K143" s="109"/>
      <c r="L143" s="41"/>
      <c r="M143" s="42"/>
      <c r="N143" s="109">
        <v>49</v>
      </c>
      <c r="O143" s="114"/>
      <c r="P143" s="114"/>
      <c r="Q143" s="41"/>
      <c r="R143" s="42"/>
      <c r="S143" s="114" t="s">
        <v>0</v>
      </c>
      <c r="T143" s="114"/>
      <c r="U143" s="114"/>
      <c r="V143" s="41"/>
      <c r="W143" s="115">
        <f>SUM(AA143,AE143,AI143)</f>
        <v>28</v>
      </c>
      <c r="X143" s="109"/>
      <c r="Y143" s="109"/>
      <c r="Z143" s="41"/>
      <c r="AA143" s="115">
        <v>28</v>
      </c>
      <c r="AB143" s="114"/>
      <c r="AC143" s="114"/>
      <c r="AD143" s="41"/>
      <c r="AE143" s="115" t="s">
        <v>0</v>
      </c>
      <c r="AF143" s="114"/>
      <c r="AG143" s="114"/>
      <c r="AH143" s="41"/>
      <c r="AI143" s="109" t="s">
        <v>0</v>
      </c>
      <c r="AJ143" s="109"/>
      <c r="AK143" s="109"/>
      <c r="AL143" s="41"/>
      <c r="AM143" s="43"/>
      <c r="AN143" s="109" t="s">
        <v>0</v>
      </c>
      <c r="AO143" s="109"/>
      <c r="AP143" s="109"/>
    </row>
    <row r="144" spans="1:42" s="14" customFormat="1" ht="13.5" customHeight="1">
      <c r="A144" s="17"/>
      <c r="B144" s="17"/>
      <c r="C144" s="17"/>
      <c r="D144" s="17"/>
      <c r="E144" s="17"/>
      <c r="F144" s="18" t="s">
        <v>26</v>
      </c>
      <c r="G144" s="17"/>
      <c r="H144" s="38"/>
      <c r="I144" s="109">
        <f>SUM(N144,S144,W144,AN144)</f>
        <v>24</v>
      </c>
      <c r="J144" s="109"/>
      <c r="K144" s="109"/>
      <c r="L144" s="41"/>
      <c r="M144" s="42"/>
      <c r="N144" s="109">
        <v>11</v>
      </c>
      <c r="O144" s="114"/>
      <c r="P144" s="114"/>
      <c r="Q144" s="41"/>
      <c r="R144" s="42"/>
      <c r="S144" s="109">
        <v>1</v>
      </c>
      <c r="T144" s="114"/>
      <c r="U144" s="114"/>
      <c r="V144" s="41"/>
      <c r="W144" s="115">
        <f>SUM(AA144,AE144,AI144)</f>
        <v>12</v>
      </c>
      <c r="X144" s="109"/>
      <c r="Y144" s="109"/>
      <c r="Z144" s="41"/>
      <c r="AA144" s="115">
        <v>12</v>
      </c>
      <c r="AB144" s="114"/>
      <c r="AC144" s="114"/>
      <c r="AD144" s="41"/>
      <c r="AE144" s="115" t="s">
        <v>0</v>
      </c>
      <c r="AF144" s="114"/>
      <c r="AG144" s="114"/>
      <c r="AH144" s="41"/>
      <c r="AI144" s="109" t="s">
        <v>0</v>
      </c>
      <c r="AJ144" s="109"/>
      <c r="AK144" s="109"/>
      <c r="AL144" s="41"/>
      <c r="AM144" s="43"/>
      <c r="AN144" s="109" t="s">
        <v>0</v>
      </c>
      <c r="AO144" s="109"/>
      <c r="AP144" s="109"/>
    </row>
    <row r="145" spans="1:42" s="14" customFormat="1" ht="13.5" customHeight="1">
      <c r="A145" s="17"/>
      <c r="B145" s="17"/>
      <c r="C145" s="17"/>
      <c r="D145" s="17"/>
      <c r="E145" s="134" t="s">
        <v>27</v>
      </c>
      <c r="F145" s="135"/>
      <c r="G145" s="17"/>
      <c r="H145" s="38"/>
      <c r="I145" s="109">
        <f>SUM(N145,S145,W145,AN145)</f>
        <v>20</v>
      </c>
      <c r="J145" s="109"/>
      <c r="K145" s="109"/>
      <c r="L145" s="41"/>
      <c r="M145" s="42"/>
      <c r="N145" s="109">
        <v>20</v>
      </c>
      <c r="O145" s="114"/>
      <c r="P145" s="114"/>
      <c r="Q145" s="41"/>
      <c r="R145" s="42"/>
      <c r="S145" s="109" t="s">
        <v>0</v>
      </c>
      <c r="T145" s="114"/>
      <c r="U145" s="114"/>
      <c r="V145" s="41"/>
      <c r="W145" s="112">
        <f>SUM(AA145,AE145,AI145)</f>
        <v>0</v>
      </c>
      <c r="X145" s="113"/>
      <c r="Y145" s="113"/>
      <c r="Z145" s="41"/>
      <c r="AA145" s="115" t="s">
        <v>0</v>
      </c>
      <c r="AB145" s="114"/>
      <c r="AC145" s="114"/>
      <c r="AD145" s="41"/>
      <c r="AE145" s="115" t="s">
        <v>0</v>
      </c>
      <c r="AF145" s="114"/>
      <c r="AG145" s="114"/>
      <c r="AH145" s="41"/>
      <c r="AI145" s="109" t="s">
        <v>0</v>
      </c>
      <c r="AJ145" s="109"/>
      <c r="AK145" s="109"/>
      <c r="AL145" s="41"/>
      <c r="AM145" s="43"/>
      <c r="AN145" s="109" t="s">
        <v>0</v>
      </c>
      <c r="AO145" s="109"/>
      <c r="AP145" s="109"/>
    </row>
    <row r="146" spans="1:42" s="14" customFormat="1" ht="13.5" customHeight="1">
      <c r="A146" s="17"/>
      <c r="B146" s="17"/>
      <c r="C146" s="17"/>
      <c r="D146" s="134" t="s">
        <v>28</v>
      </c>
      <c r="E146" s="135"/>
      <c r="F146" s="135"/>
      <c r="G146" s="17"/>
      <c r="H146" s="38"/>
      <c r="I146" s="109">
        <f>10+6</f>
        <v>16</v>
      </c>
      <c r="J146" s="109"/>
      <c r="K146" s="109"/>
      <c r="L146" s="41"/>
      <c r="M146" s="42"/>
      <c r="N146" s="110" t="s">
        <v>29</v>
      </c>
      <c r="O146" s="114"/>
      <c r="P146" s="114"/>
      <c r="Q146" s="41"/>
      <c r="R146" s="42"/>
      <c r="S146" s="110" t="s">
        <v>29</v>
      </c>
      <c r="T146" s="114"/>
      <c r="U146" s="114"/>
      <c r="V146" s="41"/>
      <c r="W146" s="111" t="s">
        <v>29</v>
      </c>
      <c r="X146" s="109"/>
      <c r="Y146" s="109"/>
      <c r="Z146" s="41"/>
      <c r="AA146" s="110" t="s">
        <v>29</v>
      </c>
      <c r="AB146" s="114"/>
      <c r="AC146" s="114"/>
      <c r="AD146" s="41"/>
      <c r="AE146" s="110" t="s">
        <v>29</v>
      </c>
      <c r="AF146" s="114"/>
      <c r="AG146" s="114"/>
      <c r="AH146" s="41"/>
      <c r="AI146" s="110" t="s">
        <v>29</v>
      </c>
      <c r="AJ146" s="114"/>
      <c r="AK146" s="114"/>
      <c r="AL146" s="41"/>
      <c r="AM146" s="43"/>
      <c r="AN146" s="110" t="s">
        <v>29</v>
      </c>
      <c r="AO146" s="114"/>
      <c r="AP146" s="114"/>
    </row>
    <row r="147" spans="1:38" s="14" customFormat="1" ht="13.5" customHeight="1">
      <c r="A147" s="17"/>
      <c r="B147" s="17"/>
      <c r="C147" s="17"/>
      <c r="D147" s="17"/>
      <c r="E147" s="17"/>
      <c r="F147" s="17"/>
      <c r="G147" s="17"/>
      <c r="H147" s="38"/>
      <c r="I147" s="17"/>
      <c r="J147" s="17"/>
      <c r="K147" s="17"/>
      <c r="L147" s="16"/>
      <c r="M147" s="17"/>
      <c r="N147" s="39"/>
      <c r="O147" s="17"/>
      <c r="P147" s="17"/>
      <c r="Q147" s="16"/>
      <c r="R147" s="17"/>
      <c r="V147" s="16"/>
      <c r="W147" s="40"/>
      <c r="X147" s="17"/>
      <c r="Y147" s="17"/>
      <c r="Z147" s="16"/>
      <c r="AD147" s="16"/>
      <c r="AH147" s="16"/>
      <c r="AL147" s="16"/>
    </row>
    <row r="148" spans="1:43" s="49" customFormat="1" ht="13.5" customHeight="1">
      <c r="A148" s="45"/>
      <c r="B148" s="45"/>
      <c r="C148" s="45"/>
      <c r="D148" s="45"/>
      <c r="E148" s="45"/>
      <c r="F148" s="45"/>
      <c r="G148" s="45"/>
      <c r="H148" s="46"/>
      <c r="I148" s="47"/>
      <c r="J148" s="47"/>
      <c r="K148" s="47"/>
      <c r="L148" s="48" t="s">
        <v>30</v>
      </c>
      <c r="M148" s="47"/>
      <c r="N148" s="47"/>
      <c r="O148" s="47"/>
      <c r="P148" s="47"/>
      <c r="Q148" s="48" t="s">
        <v>30</v>
      </c>
      <c r="R148" s="45"/>
      <c r="V148" s="48" t="s">
        <v>30</v>
      </c>
      <c r="W148" s="50"/>
      <c r="X148" s="45"/>
      <c r="Y148" s="45"/>
      <c r="Z148" s="48" t="s">
        <v>30</v>
      </c>
      <c r="AD148" s="48" t="s">
        <v>30</v>
      </c>
      <c r="AH148" s="48" t="s">
        <v>30</v>
      </c>
      <c r="AL148" s="48" t="s">
        <v>30</v>
      </c>
      <c r="AQ148" s="47" t="s">
        <v>31</v>
      </c>
    </row>
    <row r="149" spans="1:38" s="14" customFormat="1" ht="13.5" customHeight="1">
      <c r="A149" s="17"/>
      <c r="B149" s="17"/>
      <c r="C149" s="134" t="s">
        <v>32</v>
      </c>
      <c r="D149" s="135"/>
      <c r="E149" s="135"/>
      <c r="F149" s="135"/>
      <c r="G149" s="17"/>
      <c r="H149" s="38"/>
      <c r="I149" s="17"/>
      <c r="J149" s="17"/>
      <c r="K149" s="17"/>
      <c r="L149" s="16"/>
      <c r="M149" s="17"/>
      <c r="N149" s="39"/>
      <c r="O149" s="17"/>
      <c r="P149" s="17"/>
      <c r="Q149" s="16"/>
      <c r="R149" s="17"/>
      <c r="V149" s="16"/>
      <c r="W149" s="40"/>
      <c r="X149" s="17"/>
      <c r="Y149" s="17"/>
      <c r="Z149" s="16"/>
      <c r="AD149" s="16"/>
      <c r="AH149" s="16"/>
      <c r="AL149" s="16"/>
    </row>
    <row r="150" spans="1:42" s="14" customFormat="1" ht="13.5" customHeight="1">
      <c r="A150" s="17"/>
      <c r="B150" s="17"/>
      <c r="C150" s="17"/>
      <c r="D150" s="134" t="s">
        <v>21</v>
      </c>
      <c r="E150" s="135"/>
      <c r="F150" s="135"/>
      <c r="G150" s="17"/>
      <c r="H150" s="38"/>
      <c r="I150" s="109">
        <f>SUM(I151,I156)</f>
        <v>2968</v>
      </c>
      <c r="J150" s="109"/>
      <c r="K150" s="109"/>
      <c r="L150" s="41"/>
      <c r="M150" s="42"/>
      <c r="N150" s="109">
        <f>SUM(N151,N156)</f>
        <v>2903</v>
      </c>
      <c r="O150" s="109"/>
      <c r="P150" s="109"/>
      <c r="Q150" s="41"/>
      <c r="R150" s="42"/>
      <c r="S150" s="109">
        <f>SUM(S151,S156)</f>
        <v>1</v>
      </c>
      <c r="T150" s="109"/>
      <c r="U150" s="109"/>
      <c r="V150" s="41"/>
      <c r="W150" s="115">
        <f>SUM(W151,W156)</f>
        <v>64</v>
      </c>
      <c r="X150" s="109"/>
      <c r="Y150" s="109"/>
      <c r="Z150" s="41"/>
      <c r="AA150" s="109">
        <f>SUM(AA151,AA156)</f>
        <v>64</v>
      </c>
      <c r="AB150" s="109"/>
      <c r="AC150" s="109"/>
      <c r="AD150" s="41"/>
      <c r="AE150" s="109">
        <f>SUM(AE151,AE156)</f>
        <v>0</v>
      </c>
      <c r="AF150" s="109"/>
      <c r="AG150" s="109"/>
      <c r="AH150" s="41"/>
      <c r="AI150" s="113">
        <f>SUM(AI151,AI156)</f>
        <v>0</v>
      </c>
      <c r="AJ150" s="113"/>
      <c r="AK150" s="113"/>
      <c r="AL150" s="41"/>
      <c r="AM150" s="43"/>
      <c r="AN150" s="109">
        <f>SUM(AN151,AN156)</f>
        <v>0</v>
      </c>
      <c r="AO150" s="109"/>
      <c r="AP150" s="109"/>
    </row>
    <row r="151" spans="1:42" s="14" customFormat="1" ht="13.5" customHeight="1">
      <c r="A151" s="17"/>
      <c r="B151" s="17"/>
      <c r="C151" s="17"/>
      <c r="D151" s="17"/>
      <c r="E151" s="134" t="s">
        <v>22</v>
      </c>
      <c r="F151" s="135"/>
      <c r="G151" s="17"/>
      <c r="H151" s="38"/>
      <c r="I151" s="109">
        <f>SUM(I152:K155)</f>
        <v>2928</v>
      </c>
      <c r="J151" s="109"/>
      <c r="K151" s="109"/>
      <c r="L151" s="41"/>
      <c r="M151" s="42"/>
      <c r="N151" s="109">
        <f>SUM(N152:P155)</f>
        <v>2863</v>
      </c>
      <c r="O151" s="109"/>
      <c r="P151" s="109"/>
      <c r="Q151" s="41"/>
      <c r="R151" s="42"/>
      <c r="S151" s="109">
        <f>SUM(S152:U155)</f>
        <v>1</v>
      </c>
      <c r="T151" s="109"/>
      <c r="U151" s="109"/>
      <c r="V151" s="41"/>
      <c r="W151" s="115">
        <f>SUM(W152:Y155)</f>
        <v>64</v>
      </c>
      <c r="X151" s="109"/>
      <c r="Y151" s="109"/>
      <c r="Z151" s="41"/>
      <c r="AA151" s="109">
        <f>SUM(AA152:AC155)</f>
        <v>64</v>
      </c>
      <c r="AB151" s="109"/>
      <c r="AC151" s="109"/>
      <c r="AD151" s="41"/>
      <c r="AE151" s="109">
        <f>SUM(AE152:AG155)</f>
        <v>0</v>
      </c>
      <c r="AF151" s="109"/>
      <c r="AG151" s="109"/>
      <c r="AH151" s="41"/>
      <c r="AI151" s="113">
        <f>SUM(AI152:AK155)</f>
        <v>0</v>
      </c>
      <c r="AJ151" s="113"/>
      <c r="AK151" s="113"/>
      <c r="AL151" s="41"/>
      <c r="AM151" s="43"/>
      <c r="AN151" s="109">
        <f>SUM(AN152:AP155)</f>
        <v>0</v>
      </c>
      <c r="AO151" s="109"/>
      <c r="AP151" s="109"/>
    </row>
    <row r="152" spans="1:42" s="14" customFormat="1" ht="13.5" customHeight="1">
      <c r="A152" s="17"/>
      <c r="B152" s="17"/>
      <c r="C152" s="17"/>
      <c r="D152" s="17"/>
      <c r="E152" s="17"/>
      <c r="F152" s="18" t="s">
        <v>23</v>
      </c>
      <c r="G152" s="17"/>
      <c r="H152" s="38"/>
      <c r="I152" s="109">
        <f>SUM(N152,S152,W152,AN152)</f>
        <v>2742</v>
      </c>
      <c r="J152" s="109"/>
      <c r="K152" s="109"/>
      <c r="L152" s="41"/>
      <c r="M152" s="42"/>
      <c r="N152" s="109">
        <v>2741</v>
      </c>
      <c r="O152" s="114"/>
      <c r="P152" s="114"/>
      <c r="Q152" s="41"/>
      <c r="R152" s="42"/>
      <c r="S152" s="109" t="s">
        <v>0</v>
      </c>
      <c r="T152" s="114"/>
      <c r="U152" s="114"/>
      <c r="V152" s="41"/>
      <c r="W152" s="115">
        <f>SUM(AA152,AE152,AI152)</f>
        <v>1</v>
      </c>
      <c r="X152" s="109"/>
      <c r="Y152" s="109"/>
      <c r="Z152" s="41"/>
      <c r="AA152" s="115">
        <v>1</v>
      </c>
      <c r="AB152" s="114"/>
      <c r="AC152" s="114"/>
      <c r="AD152" s="41"/>
      <c r="AE152" s="115" t="s">
        <v>0</v>
      </c>
      <c r="AF152" s="114"/>
      <c r="AG152" s="114"/>
      <c r="AH152" s="41"/>
      <c r="AI152" s="109" t="s">
        <v>0</v>
      </c>
      <c r="AJ152" s="109"/>
      <c r="AK152" s="109"/>
      <c r="AL152" s="41"/>
      <c r="AM152" s="43"/>
      <c r="AN152" s="116" t="s">
        <v>0</v>
      </c>
      <c r="AO152" s="116"/>
      <c r="AP152" s="116"/>
    </row>
    <row r="153" spans="1:42" s="14" customFormat="1" ht="13.5" customHeight="1">
      <c r="A153" s="17"/>
      <c r="B153" s="17"/>
      <c r="C153" s="17"/>
      <c r="D153" s="17"/>
      <c r="E153" s="17"/>
      <c r="F153" s="44" t="s">
        <v>24</v>
      </c>
      <c r="G153" s="17"/>
      <c r="H153" s="38"/>
      <c r="I153" s="109" t="s">
        <v>0</v>
      </c>
      <c r="J153" s="109"/>
      <c r="K153" s="109"/>
      <c r="L153" s="41"/>
      <c r="M153" s="42"/>
      <c r="N153" s="109" t="s">
        <v>0</v>
      </c>
      <c r="O153" s="114"/>
      <c r="P153" s="114"/>
      <c r="Q153" s="41"/>
      <c r="R153" s="42"/>
      <c r="S153" s="114" t="s">
        <v>0</v>
      </c>
      <c r="T153" s="114"/>
      <c r="U153" s="114"/>
      <c r="V153" s="41"/>
      <c r="W153" s="112">
        <f>SUM(AA153,AE153,AI153)</f>
        <v>0</v>
      </c>
      <c r="X153" s="113"/>
      <c r="Y153" s="113"/>
      <c r="Z153" s="41"/>
      <c r="AA153" s="115" t="s">
        <v>0</v>
      </c>
      <c r="AB153" s="114"/>
      <c r="AC153" s="114"/>
      <c r="AD153" s="41"/>
      <c r="AE153" s="115" t="s">
        <v>0</v>
      </c>
      <c r="AF153" s="114"/>
      <c r="AG153" s="114"/>
      <c r="AH153" s="41"/>
      <c r="AI153" s="115" t="s">
        <v>0</v>
      </c>
      <c r="AJ153" s="114"/>
      <c r="AK153" s="114"/>
      <c r="AL153" s="41"/>
      <c r="AM153" s="43"/>
      <c r="AN153" s="116" t="s">
        <v>0</v>
      </c>
      <c r="AO153" s="116"/>
      <c r="AP153" s="116"/>
    </row>
    <row r="154" spans="1:42" s="14" customFormat="1" ht="13.5" customHeight="1">
      <c r="A154" s="17"/>
      <c r="B154" s="17"/>
      <c r="C154" s="17"/>
      <c r="D154" s="17"/>
      <c r="E154" s="17"/>
      <c r="F154" s="18" t="s">
        <v>25</v>
      </c>
      <c r="G154" s="17"/>
      <c r="H154" s="38"/>
      <c r="I154" s="109">
        <f>SUM(N154,S154,W154,AN154)</f>
        <v>155</v>
      </c>
      <c r="J154" s="109"/>
      <c r="K154" s="109"/>
      <c r="L154" s="41"/>
      <c r="M154" s="42"/>
      <c r="N154" s="109">
        <v>105</v>
      </c>
      <c r="O154" s="114"/>
      <c r="P154" s="114"/>
      <c r="Q154" s="41"/>
      <c r="R154" s="42"/>
      <c r="S154" s="114" t="s">
        <v>0</v>
      </c>
      <c r="T154" s="114"/>
      <c r="U154" s="114"/>
      <c r="V154" s="41"/>
      <c r="W154" s="115">
        <f>SUM(AA154,AE154,AI154)</f>
        <v>50</v>
      </c>
      <c r="X154" s="109"/>
      <c r="Y154" s="109"/>
      <c r="Z154" s="41"/>
      <c r="AA154" s="115">
        <v>50</v>
      </c>
      <c r="AB154" s="114"/>
      <c r="AC154" s="114"/>
      <c r="AD154" s="41"/>
      <c r="AE154" s="115" t="s">
        <v>0</v>
      </c>
      <c r="AF154" s="114"/>
      <c r="AG154" s="114"/>
      <c r="AH154" s="41"/>
      <c r="AI154" s="109" t="s">
        <v>0</v>
      </c>
      <c r="AJ154" s="109"/>
      <c r="AK154" s="109"/>
      <c r="AL154" s="41"/>
      <c r="AM154" s="43"/>
      <c r="AN154" s="109" t="s">
        <v>0</v>
      </c>
      <c r="AO154" s="109"/>
      <c r="AP154" s="109"/>
    </row>
    <row r="155" spans="1:42" s="14" customFormat="1" ht="13.5" customHeight="1">
      <c r="A155" s="17"/>
      <c r="B155" s="17"/>
      <c r="C155" s="17"/>
      <c r="D155" s="17"/>
      <c r="E155" s="17"/>
      <c r="F155" s="18" t="s">
        <v>26</v>
      </c>
      <c r="G155" s="17"/>
      <c r="H155" s="38"/>
      <c r="I155" s="109">
        <f>SUM(N155,S155,W155,AN155)</f>
        <v>31</v>
      </c>
      <c r="J155" s="109"/>
      <c r="K155" s="109"/>
      <c r="L155" s="41"/>
      <c r="M155" s="42"/>
      <c r="N155" s="109">
        <v>17</v>
      </c>
      <c r="O155" s="114"/>
      <c r="P155" s="114"/>
      <c r="Q155" s="41"/>
      <c r="R155" s="42"/>
      <c r="S155" s="109">
        <v>1</v>
      </c>
      <c r="T155" s="114"/>
      <c r="U155" s="114"/>
      <c r="V155" s="41"/>
      <c r="W155" s="115">
        <f>SUM(AA155,AE155,AI155)</f>
        <v>13</v>
      </c>
      <c r="X155" s="109"/>
      <c r="Y155" s="109"/>
      <c r="Z155" s="41"/>
      <c r="AA155" s="115">
        <v>13</v>
      </c>
      <c r="AB155" s="114"/>
      <c r="AC155" s="114"/>
      <c r="AD155" s="41"/>
      <c r="AE155" s="115" t="s">
        <v>0</v>
      </c>
      <c r="AF155" s="114"/>
      <c r="AG155" s="114"/>
      <c r="AH155" s="41"/>
      <c r="AI155" s="109" t="s">
        <v>0</v>
      </c>
      <c r="AJ155" s="109"/>
      <c r="AK155" s="109"/>
      <c r="AL155" s="41"/>
      <c r="AM155" s="43"/>
      <c r="AN155" s="109" t="s">
        <v>0</v>
      </c>
      <c r="AO155" s="109"/>
      <c r="AP155" s="109"/>
    </row>
    <row r="156" spans="1:42" s="14" customFormat="1" ht="13.5" customHeight="1">
      <c r="A156" s="17"/>
      <c r="B156" s="17"/>
      <c r="C156" s="17"/>
      <c r="D156" s="17"/>
      <c r="E156" s="134" t="s">
        <v>27</v>
      </c>
      <c r="F156" s="135"/>
      <c r="G156" s="17"/>
      <c r="H156" s="38"/>
      <c r="I156" s="109">
        <f>SUM(N156,S156,W156,AN156)</f>
        <v>40</v>
      </c>
      <c r="J156" s="109"/>
      <c r="K156" s="109"/>
      <c r="L156" s="41"/>
      <c r="M156" s="42"/>
      <c r="N156" s="109">
        <v>40</v>
      </c>
      <c r="O156" s="114"/>
      <c r="P156" s="114"/>
      <c r="Q156" s="41"/>
      <c r="R156" s="42"/>
      <c r="S156" s="109" t="s">
        <v>0</v>
      </c>
      <c r="T156" s="114"/>
      <c r="U156" s="114"/>
      <c r="V156" s="41"/>
      <c r="W156" s="112">
        <f>SUM(AA156,AE156,AI156)</f>
        <v>0</v>
      </c>
      <c r="X156" s="113"/>
      <c r="Y156" s="113"/>
      <c r="Z156" s="41"/>
      <c r="AA156" s="115" t="s">
        <v>0</v>
      </c>
      <c r="AB156" s="114"/>
      <c r="AC156" s="114"/>
      <c r="AD156" s="41"/>
      <c r="AE156" s="115" t="s">
        <v>0</v>
      </c>
      <c r="AF156" s="114"/>
      <c r="AG156" s="114"/>
      <c r="AH156" s="41"/>
      <c r="AI156" s="109" t="s">
        <v>0</v>
      </c>
      <c r="AJ156" s="109"/>
      <c r="AK156" s="109"/>
      <c r="AL156" s="41"/>
      <c r="AM156" s="43"/>
      <c r="AN156" s="109" t="s">
        <v>0</v>
      </c>
      <c r="AO156" s="109"/>
      <c r="AP156" s="109"/>
    </row>
    <row r="157" spans="1:42" s="14" customFormat="1" ht="13.5" customHeight="1">
      <c r="A157" s="17"/>
      <c r="B157" s="17"/>
      <c r="C157" s="17"/>
      <c r="D157" s="134" t="s">
        <v>28</v>
      </c>
      <c r="E157" s="135"/>
      <c r="F157" s="135"/>
      <c r="G157" s="17"/>
      <c r="H157" s="38"/>
      <c r="I157" s="109">
        <f>10+12</f>
        <v>22</v>
      </c>
      <c r="J157" s="109"/>
      <c r="K157" s="109"/>
      <c r="L157" s="41"/>
      <c r="M157" s="42"/>
      <c r="N157" s="110" t="s">
        <v>29</v>
      </c>
      <c r="O157" s="114"/>
      <c r="P157" s="114"/>
      <c r="Q157" s="41"/>
      <c r="R157" s="42"/>
      <c r="S157" s="110" t="s">
        <v>29</v>
      </c>
      <c r="T157" s="114"/>
      <c r="U157" s="114"/>
      <c r="V157" s="41"/>
      <c r="W157" s="111" t="s">
        <v>29</v>
      </c>
      <c r="X157" s="109"/>
      <c r="Y157" s="109"/>
      <c r="Z157" s="41"/>
      <c r="AA157" s="110" t="s">
        <v>29</v>
      </c>
      <c r="AB157" s="114"/>
      <c r="AC157" s="114"/>
      <c r="AD157" s="41"/>
      <c r="AE157" s="110" t="s">
        <v>29</v>
      </c>
      <c r="AF157" s="114"/>
      <c r="AG157" s="114"/>
      <c r="AH157" s="41"/>
      <c r="AI157" s="110" t="s">
        <v>29</v>
      </c>
      <c r="AJ157" s="114"/>
      <c r="AK157" s="114"/>
      <c r="AL157" s="41"/>
      <c r="AM157" s="43"/>
      <c r="AN157" s="110" t="s">
        <v>29</v>
      </c>
      <c r="AO157" s="114"/>
      <c r="AP157" s="114"/>
    </row>
    <row r="158" spans="1:43" s="59" customFormat="1" ht="14.25" thickBot="1">
      <c r="A158" s="56"/>
      <c r="B158" s="56"/>
      <c r="C158" s="56"/>
      <c r="D158" s="56"/>
      <c r="E158" s="56"/>
      <c r="F158" s="56"/>
      <c r="G158" s="56"/>
      <c r="H158" s="57"/>
      <c r="I158" s="56"/>
      <c r="J158" s="56"/>
      <c r="K158" s="56"/>
      <c r="L158" s="58"/>
      <c r="M158" s="56"/>
      <c r="N158" s="56"/>
      <c r="O158" s="56"/>
      <c r="P158" s="56"/>
      <c r="Q158" s="58"/>
      <c r="R158" s="56"/>
      <c r="S158" s="56"/>
      <c r="T158" s="56"/>
      <c r="U158" s="56"/>
      <c r="V158" s="58"/>
      <c r="W158" s="57"/>
      <c r="X158" s="56"/>
      <c r="Y158" s="56"/>
      <c r="Z158" s="58"/>
      <c r="AA158" s="56"/>
      <c r="AB158" s="56"/>
      <c r="AC158" s="56"/>
      <c r="AD158" s="58"/>
      <c r="AE158" s="56"/>
      <c r="AF158" s="56"/>
      <c r="AG158" s="56"/>
      <c r="AH158" s="58"/>
      <c r="AI158" s="56"/>
      <c r="AJ158" s="56"/>
      <c r="AK158" s="56"/>
      <c r="AL158" s="58"/>
      <c r="AM158" s="56"/>
      <c r="AN158" s="56"/>
      <c r="AO158" s="56"/>
      <c r="AP158" s="56"/>
      <c r="AQ158" s="56"/>
    </row>
    <row r="159" s="59" customFormat="1" ht="13.5">
      <c r="B159" s="45"/>
    </row>
    <row r="160" spans="2:7" s="61" customFormat="1" ht="17.25" customHeight="1">
      <c r="B160" s="60" t="s">
        <v>34</v>
      </c>
      <c r="C160" s="60"/>
      <c r="D160" s="60"/>
      <c r="E160" s="60"/>
      <c r="F160" s="60"/>
      <c r="G160" s="60"/>
    </row>
    <row r="161" spans="1:43" s="61" customFormat="1" ht="14.25" thickBo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</row>
    <row r="162" spans="2:43" s="75" customFormat="1" ht="15.75" customHeight="1">
      <c r="B162" s="123" t="s">
        <v>2</v>
      </c>
      <c r="C162" s="123"/>
      <c r="D162" s="123"/>
      <c r="E162" s="123"/>
      <c r="F162" s="123"/>
      <c r="G162" s="63"/>
      <c r="H162" s="64"/>
      <c r="I162" s="65"/>
      <c r="J162" s="65"/>
      <c r="K162" s="66"/>
      <c r="L162" s="67"/>
      <c r="M162" s="54"/>
      <c r="N162" s="54"/>
      <c r="O162" s="65"/>
      <c r="P162" s="54"/>
      <c r="Q162" s="68"/>
      <c r="R162" s="69"/>
      <c r="S162" s="65"/>
      <c r="T162" s="65"/>
      <c r="U162" s="65"/>
      <c r="V162" s="67"/>
      <c r="W162" s="70"/>
      <c r="X162" s="71"/>
      <c r="Y162" s="72" t="s">
        <v>3</v>
      </c>
      <c r="Z162" s="71"/>
      <c r="AA162" s="71"/>
      <c r="AB162" s="71"/>
      <c r="AC162" s="72" t="s">
        <v>4</v>
      </c>
      <c r="AD162" s="73"/>
      <c r="AE162" s="71"/>
      <c r="AF162" s="71"/>
      <c r="AG162" s="72" t="s">
        <v>41</v>
      </c>
      <c r="AH162" s="71"/>
      <c r="AI162" s="71"/>
      <c r="AJ162" s="74" t="s">
        <v>6</v>
      </c>
      <c r="AK162" s="71"/>
      <c r="AL162" s="71"/>
      <c r="AM162" s="64"/>
      <c r="AN162" s="65"/>
      <c r="AO162" s="65"/>
      <c r="AP162" s="65"/>
      <c r="AQ162" s="65"/>
    </row>
    <row r="163" spans="2:43" s="75" customFormat="1" ht="15.75" customHeight="1">
      <c r="B163" s="124" t="s">
        <v>7</v>
      </c>
      <c r="C163" s="124"/>
      <c r="D163" s="124"/>
      <c r="E163" s="124"/>
      <c r="F163" s="124"/>
      <c r="G163" s="63"/>
      <c r="H163" s="120" t="s">
        <v>8</v>
      </c>
      <c r="I163" s="121"/>
      <c r="J163" s="121"/>
      <c r="K163" s="121"/>
      <c r="L163" s="125"/>
      <c r="M163" s="126" t="s">
        <v>9</v>
      </c>
      <c r="N163" s="121"/>
      <c r="O163" s="121"/>
      <c r="P163" s="121"/>
      <c r="Q163" s="125"/>
      <c r="R163" s="120" t="s">
        <v>10</v>
      </c>
      <c r="S163" s="127"/>
      <c r="T163" s="127"/>
      <c r="U163" s="127"/>
      <c r="V163" s="125"/>
      <c r="W163" s="128" t="s">
        <v>42</v>
      </c>
      <c r="X163" s="129"/>
      <c r="Y163" s="129"/>
      <c r="Z163" s="130"/>
      <c r="AA163" s="117" t="s">
        <v>12</v>
      </c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9"/>
      <c r="AM163" s="120" t="s">
        <v>43</v>
      </c>
      <c r="AN163" s="121"/>
      <c r="AO163" s="121"/>
      <c r="AP163" s="121"/>
      <c r="AQ163" s="121"/>
    </row>
    <row r="164" spans="1:43" s="75" customFormat="1" ht="15.75" customHeight="1">
      <c r="A164" s="71"/>
      <c r="B164" s="122" t="s">
        <v>14</v>
      </c>
      <c r="C164" s="122"/>
      <c r="D164" s="122"/>
      <c r="E164" s="122"/>
      <c r="F164" s="122"/>
      <c r="G164" s="72"/>
      <c r="H164" s="76"/>
      <c r="I164" s="71"/>
      <c r="J164" s="77"/>
      <c r="K164" s="78"/>
      <c r="L164" s="79"/>
      <c r="M164" s="76"/>
      <c r="N164" s="71"/>
      <c r="O164" s="71"/>
      <c r="P164" s="71"/>
      <c r="Q164" s="80"/>
      <c r="R164" s="81"/>
      <c r="S164" s="71"/>
      <c r="T164" s="71"/>
      <c r="U164" s="71"/>
      <c r="V164" s="79"/>
      <c r="W164" s="131"/>
      <c r="X164" s="132"/>
      <c r="Y164" s="132"/>
      <c r="Z164" s="133"/>
      <c r="AA164" s="117" t="s">
        <v>15</v>
      </c>
      <c r="AB164" s="118"/>
      <c r="AC164" s="118"/>
      <c r="AD164" s="119"/>
      <c r="AE164" s="117" t="s">
        <v>16</v>
      </c>
      <c r="AF164" s="118"/>
      <c r="AG164" s="118"/>
      <c r="AH164" s="119"/>
      <c r="AI164" s="117" t="s">
        <v>17</v>
      </c>
      <c r="AJ164" s="118"/>
      <c r="AK164" s="118"/>
      <c r="AL164" s="119"/>
      <c r="AM164" s="76"/>
      <c r="AN164" s="71"/>
      <c r="AO164" s="71"/>
      <c r="AP164" s="71"/>
      <c r="AQ164" s="71"/>
    </row>
    <row r="165" spans="1:43" s="49" customFormat="1" ht="13.5" customHeight="1">
      <c r="A165" s="45"/>
      <c r="B165" s="45"/>
      <c r="C165" s="45"/>
      <c r="D165" s="45"/>
      <c r="E165" s="45"/>
      <c r="F165" s="45"/>
      <c r="G165" s="45"/>
      <c r="H165" s="46"/>
      <c r="I165" s="47"/>
      <c r="J165" s="47"/>
      <c r="K165" s="47"/>
      <c r="L165" s="48" t="s">
        <v>18</v>
      </c>
      <c r="M165" s="47"/>
      <c r="N165" s="47"/>
      <c r="O165" s="47"/>
      <c r="P165" s="86"/>
      <c r="Q165" s="87" t="s">
        <v>18</v>
      </c>
      <c r="R165" s="88"/>
      <c r="S165" s="89"/>
      <c r="T165" s="89"/>
      <c r="U165" s="89"/>
      <c r="V165" s="87" t="s">
        <v>18</v>
      </c>
      <c r="W165" s="90"/>
      <c r="X165" s="91"/>
      <c r="Y165" s="91"/>
      <c r="Z165" s="87" t="s">
        <v>18</v>
      </c>
      <c r="AA165" s="89"/>
      <c r="AB165" s="89"/>
      <c r="AC165" s="89"/>
      <c r="AD165" s="87" t="s">
        <v>18</v>
      </c>
      <c r="AE165" s="89"/>
      <c r="AF165" s="89"/>
      <c r="AG165" s="89"/>
      <c r="AH165" s="87" t="s">
        <v>18</v>
      </c>
      <c r="AI165" s="89"/>
      <c r="AJ165" s="89"/>
      <c r="AK165" s="89"/>
      <c r="AL165" s="87" t="s">
        <v>18</v>
      </c>
      <c r="AM165" s="89"/>
      <c r="AN165" s="89"/>
      <c r="AO165" s="89"/>
      <c r="AP165" s="89"/>
      <c r="AQ165" s="47" t="s">
        <v>18</v>
      </c>
    </row>
    <row r="166" spans="2:43" s="14" customFormat="1" ht="13.5" customHeight="1">
      <c r="B166" s="17" t="s">
        <v>44</v>
      </c>
      <c r="C166" s="17"/>
      <c r="D166" s="17"/>
      <c r="E166" s="17"/>
      <c r="F166" s="17"/>
      <c r="G166" s="17"/>
      <c r="H166" s="38"/>
      <c r="I166" s="39"/>
      <c r="J166" s="39"/>
      <c r="K166" s="39"/>
      <c r="L166" s="92"/>
      <c r="M166" s="39"/>
      <c r="N166" s="39"/>
      <c r="O166" s="39"/>
      <c r="P166" s="39"/>
      <c r="Q166" s="92"/>
      <c r="R166" s="39"/>
      <c r="S166" s="93"/>
      <c r="T166" s="93"/>
      <c r="U166" s="93"/>
      <c r="V166" s="92"/>
      <c r="W166" s="38"/>
      <c r="X166" s="39"/>
      <c r="Y166" s="39"/>
      <c r="Z166" s="92"/>
      <c r="AA166" s="93"/>
      <c r="AB166" s="93"/>
      <c r="AC166" s="93"/>
      <c r="AD166" s="92"/>
      <c r="AE166" s="93"/>
      <c r="AF166" s="93"/>
      <c r="AG166" s="93"/>
      <c r="AH166" s="92"/>
      <c r="AI166" s="93"/>
      <c r="AJ166" s="93"/>
      <c r="AK166" s="93"/>
      <c r="AL166" s="92"/>
      <c r="AM166" s="93"/>
      <c r="AN166" s="93"/>
      <c r="AO166" s="93"/>
      <c r="AP166" s="93"/>
      <c r="AQ166" s="93"/>
    </row>
    <row r="167" spans="2:43" s="14" customFormat="1" ht="13.5" customHeight="1">
      <c r="B167" s="17"/>
      <c r="C167" s="108" t="s">
        <v>20</v>
      </c>
      <c r="D167" s="108"/>
      <c r="E167" s="108"/>
      <c r="F167" s="108"/>
      <c r="G167" s="17"/>
      <c r="H167" s="38"/>
      <c r="I167" s="94"/>
      <c r="J167" s="94"/>
      <c r="K167" s="94"/>
      <c r="L167" s="92"/>
      <c r="M167" s="39"/>
      <c r="N167" s="94"/>
      <c r="O167" s="94"/>
      <c r="P167" s="94"/>
      <c r="Q167" s="92"/>
      <c r="R167" s="39"/>
      <c r="S167" s="94"/>
      <c r="T167" s="94"/>
      <c r="U167" s="94"/>
      <c r="V167" s="92"/>
      <c r="W167" s="95"/>
      <c r="X167" s="96"/>
      <c r="Y167" s="96"/>
      <c r="Z167" s="92"/>
      <c r="AA167" s="95"/>
      <c r="AB167" s="97"/>
      <c r="AC167" s="97"/>
      <c r="AD167" s="92"/>
      <c r="AE167" s="95"/>
      <c r="AF167" s="97"/>
      <c r="AG167" s="97"/>
      <c r="AH167" s="92"/>
      <c r="AI167" s="95"/>
      <c r="AJ167" s="97"/>
      <c r="AK167" s="97"/>
      <c r="AL167" s="92"/>
      <c r="AM167" s="93"/>
      <c r="AN167" s="94"/>
      <c r="AO167" s="94"/>
      <c r="AP167" s="94"/>
      <c r="AQ167" s="93"/>
    </row>
    <row r="168" spans="2:43" s="14" customFormat="1" ht="13.5" customHeight="1">
      <c r="B168" s="17"/>
      <c r="C168" s="17"/>
      <c r="D168" s="108" t="s">
        <v>21</v>
      </c>
      <c r="E168" s="108"/>
      <c r="F168" s="108"/>
      <c r="G168" s="17"/>
      <c r="H168" s="38"/>
      <c r="I168" s="109">
        <f>SUM(I169,I174)</f>
        <v>692</v>
      </c>
      <c r="J168" s="109"/>
      <c r="K168" s="109"/>
      <c r="L168" s="41"/>
      <c r="M168" s="42"/>
      <c r="N168" s="109">
        <f>SUM(N169,N174)</f>
        <v>691</v>
      </c>
      <c r="O168" s="109"/>
      <c r="P168" s="109"/>
      <c r="Q168" s="41"/>
      <c r="R168" s="42"/>
      <c r="S168" s="109">
        <f>SUM(S169,S174)</f>
        <v>0</v>
      </c>
      <c r="T168" s="109"/>
      <c r="U168" s="109"/>
      <c r="V168" s="41"/>
      <c r="W168" s="112">
        <f>SUM(W169,W174)</f>
        <v>1</v>
      </c>
      <c r="X168" s="113"/>
      <c r="Y168" s="113"/>
      <c r="Z168" s="41"/>
      <c r="AA168" s="113">
        <f>SUM(AA169,AA174)</f>
        <v>1</v>
      </c>
      <c r="AB168" s="113"/>
      <c r="AC168" s="113"/>
      <c r="AD168" s="41"/>
      <c r="AE168" s="113">
        <f>SUM(AE169,AE174)</f>
        <v>0</v>
      </c>
      <c r="AF168" s="113"/>
      <c r="AG168" s="113"/>
      <c r="AH168" s="41"/>
      <c r="AI168" s="113">
        <f>SUM(AI169,AI174)</f>
        <v>0</v>
      </c>
      <c r="AJ168" s="113"/>
      <c r="AK168" s="113"/>
      <c r="AL168" s="98"/>
      <c r="AM168" s="99"/>
      <c r="AN168" s="109">
        <f>SUM(AN169,AN174)</f>
        <v>0</v>
      </c>
      <c r="AO168" s="109"/>
      <c r="AP168" s="109"/>
      <c r="AQ168" s="93"/>
    </row>
    <row r="169" spans="2:43" s="14" customFormat="1" ht="13.5" customHeight="1">
      <c r="B169" s="17"/>
      <c r="C169" s="17"/>
      <c r="D169" s="17"/>
      <c r="E169" s="108" t="s">
        <v>22</v>
      </c>
      <c r="F169" s="108"/>
      <c r="G169" s="17"/>
      <c r="H169" s="38"/>
      <c r="I169" s="109">
        <f>SUM(I170:K173)</f>
        <v>680</v>
      </c>
      <c r="J169" s="109"/>
      <c r="K169" s="109"/>
      <c r="L169" s="41"/>
      <c r="M169" s="42"/>
      <c r="N169" s="109">
        <f>SUM(N170:P173)</f>
        <v>679</v>
      </c>
      <c r="O169" s="109"/>
      <c r="P169" s="109"/>
      <c r="Q169" s="41"/>
      <c r="R169" s="42"/>
      <c r="S169" s="109">
        <f>SUM(S170:U173)</f>
        <v>0</v>
      </c>
      <c r="T169" s="109"/>
      <c r="U169" s="109"/>
      <c r="V169" s="41"/>
      <c r="W169" s="112">
        <f>SUM(W170:Y173)</f>
        <v>1</v>
      </c>
      <c r="X169" s="113"/>
      <c r="Y169" s="113"/>
      <c r="Z169" s="41"/>
      <c r="AA169" s="113">
        <f>SUM(AA170:AC173)</f>
        <v>1</v>
      </c>
      <c r="AB169" s="113"/>
      <c r="AC169" s="113"/>
      <c r="AD169" s="41"/>
      <c r="AE169" s="113">
        <f>SUM(AE170:AG173)</f>
        <v>0</v>
      </c>
      <c r="AF169" s="113"/>
      <c r="AG169" s="113"/>
      <c r="AH169" s="41"/>
      <c r="AI169" s="113">
        <f>SUM(AI170:AK173)</f>
        <v>0</v>
      </c>
      <c r="AJ169" s="113"/>
      <c r="AK169" s="113"/>
      <c r="AL169" s="98"/>
      <c r="AM169" s="99"/>
      <c r="AN169" s="109">
        <f>SUM(AN170:AP173)</f>
        <v>0</v>
      </c>
      <c r="AO169" s="109"/>
      <c r="AP169" s="109"/>
      <c r="AQ169" s="93"/>
    </row>
    <row r="170" spans="2:43" s="14" customFormat="1" ht="13.5" customHeight="1">
      <c r="B170" s="17"/>
      <c r="C170" s="17"/>
      <c r="D170" s="17"/>
      <c r="E170" s="17"/>
      <c r="F170" s="18" t="s">
        <v>23</v>
      </c>
      <c r="G170" s="17"/>
      <c r="H170" s="38"/>
      <c r="I170" s="109">
        <f>SUM(N170,S170,W170,AN170)</f>
        <v>653</v>
      </c>
      <c r="J170" s="109"/>
      <c r="K170" s="109"/>
      <c r="L170" s="41"/>
      <c r="M170" s="42"/>
      <c r="N170" s="109">
        <v>653</v>
      </c>
      <c r="O170" s="109"/>
      <c r="P170" s="109"/>
      <c r="Q170" s="41"/>
      <c r="R170" s="42"/>
      <c r="S170" s="114" t="s">
        <v>0</v>
      </c>
      <c r="T170" s="114"/>
      <c r="U170" s="114"/>
      <c r="V170" s="41"/>
      <c r="W170" s="112">
        <f>SUM(AA170,AE170,AI170)</f>
        <v>0</v>
      </c>
      <c r="X170" s="113"/>
      <c r="Y170" s="113"/>
      <c r="Z170" s="41"/>
      <c r="AA170" s="109" t="s">
        <v>0</v>
      </c>
      <c r="AB170" s="109"/>
      <c r="AC170" s="109"/>
      <c r="AD170" s="41"/>
      <c r="AE170" s="109" t="s">
        <v>0</v>
      </c>
      <c r="AF170" s="109"/>
      <c r="AG170" s="109"/>
      <c r="AH170" s="41"/>
      <c r="AI170" s="109" t="s">
        <v>0</v>
      </c>
      <c r="AJ170" s="109"/>
      <c r="AK170" s="109"/>
      <c r="AL170" s="98"/>
      <c r="AM170" s="99"/>
      <c r="AN170" s="109" t="s">
        <v>0</v>
      </c>
      <c r="AO170" s="109"/>
      <c r="AP170" s="109"/>
      <c r="AQ170" s="93"/>
    </row>
    <row r="171" spans="1:42" s="14" customFormat="1" ht="13.5" customHeight="1">
      <c r="A171" s="17"/>
      <c r="B171" s="17"/>
      <c r="C171" s="17"/>
      <c r="D171" s="17"/>
      <c r="E171" s="17"/>
      <c r="F171" s="100" t="s">
        <v>24</v>
      </c>
      <c r="G171" s="17"/>
      <c r="H171" s="38"/>
      <c r="I171" s="113">
        <f>SUM(N171,S171,W171,AN171)</f>
        <v>0</v>
      </c>
      <c r="J171" s="113"/>
      <c r="K171" s="113"/>
      <c r="L171" s="41"/>
      <c r="M171" s="42"/>
      <c r="N171" s="109" t="s">
        <v>0</v>
      </c>
      <c r="O171" s="114"/>
      <c r="P171" s="114"/>
      <c r="Q171" s="41"/>
      <c r="R171" s="42"/>
      <c r="S171" s="114" t="s">
        <v>0</v>
      </c>
      <c r="T171" s="114"/>
      <c r="U171" s="114"/>
      <c r="V171" s="41"/>
      <c r="W171" s="112">
        <f>SUM(AA171,AE171,AI171)</f>
        <v>0</v>
      </c>
      <c r="X171" s="113"/>
      <c r="Y171" s="113"/>
      <c r="Z171" s="41"/>
      <c r="AA171" s="115" t="s">
        <v>0</v>
      </c>
      <c r="AB171" s="114"/>
      <c r="AC171" s="114"/>
      <c r="AD171" s="41"/>
      <c r="AE171" s="115" t="s">
        <v>0</v>
      </c>
      <c r="AF171" s="114"/>
      <c r="AG171" s="114"/>
      <c r="AH171" s="41"/>
      <c r="AI171" s="115" t="s">
        <v>0</v>
      </c>
      <c r="AJ171" s="114"/>
      <c r="AK171" s="114"/>
      <c r="AL171" s="41"/>
      <c r="AM171" s="43"/>
      <c r="AN171" s="116" t="s">
        <v>0</v>
      </c>
      <c r="AO171" s="116"/>
      <c r="AP171" s="116"/>
    </row>
    <row r="172" spans="2:43" s="14" customFormat="1" ht="13.5" customHeight="1">
      <c r="B172" s="17"/>
      <c r="C172" s="17"/>
      <c r="D172" s="17"/>
      <c r="E172" s="17"/>
      <c r="F172" s="18" t="s">
        <v>25</v>
      </c>
      <c r="G172" s="17"/>
      <c r="H172" s="38"/>
      <c r="I172" s="109">
        <f>SUM(N172,S172,W172,AN172)</f>
        <v>23</v>
      </c>
      <c r="J172" s="109"/>
      <c r="K172" s="109"/>
      <c r="L172" s="41"/>
      <c r="M172" s="42"/>
      <c r="N172" s="109">
        <v>23</v>
      </c>
      <c r="O172" s="109"/>
      <c r="P172" s="109"/>
      <c r="Q172" s="41"/>
      <c r="R172" s="42"/>
      <c r="S172" s="114" t="s">
        <v>0</v>
      </c>
      <c r="T172" s="114"/>
      <c r="U172" s="114"/>
      <c r="V172" s="41"/>
      <c r="W172" s="112">
        <f>SUM(AA172,AE172,AI172)</f>
        <v>0</v>
      </c>
      <c r="X172" s="113"/>
      <c r="Y172" s="113"/>
      <c r="Z172" s="41"/>
      <c r="AA172" s="109" t="s">
        <v>0</v>
      </c>
      <c r="AB172" s="109"/>
      <c r="AC172" s="109"/>
      <c r="AD172" s="41"/>
      <c r="AE172" s="109" t="s">
        <v>0</v>
      </c>
      <c r="AF172" s="109"/>
      <c r="AG172" s="109"/>
      <c r="AH172" s="41"/>
      <c r="AI172" s="109" t="s">
        <v>0</v>
      </c>
      <c r="AJ172" s="109"/>
      <c r="AK172" s="109"/>
      <c r="AL172" s="98"/>
      <c r="AM172" s="99"/>
      <c r="AN172" s="109" t="s">
        <v>0</v>
      </c>
      <c r="AO172" s="109"/>
      <c r="AP172" s="109"/>
      <c r="AQ172" s="93"/>
    </row>
    <row r="173" spans="2:43" s="14" customFormat="1" ht="13.5" customHeight="1">
      <c r="B173" s="17"/>
      <c r="C173" s="17"/>
      <c r="D173" s="17"/>
      <c r="E173" s="17"/>
      <c r="F173" s="18" t="s">
        <v>26</v>
      </c>
      <c r="G173" s="17"/>
      <c r="H173" s="38"/>
      <c r="I173" s="109">
        <f>SUM(N173,S173,W173,AN173)</f>
        <v>4</v>
      </c>
      <c r="J173" s="109"/>
      <c r="K173" s="109"/>
      <c r="L173" s="41"/>
      <c r="M173" s="42"/>
      <c r="N173" s="109">
        <v>3</v>
      </c>
      <c r="O173" s="109"/>
      <c r="P173" s="109"/>
      <c r="Q173" s="41"/>
      <c r="R173" s="42"/>
      <c r="S173" s="109" t="s">
        <v>0</v>
      </c>
      <c r="T173" s="109"/>
      <c r="U173" s="109"/>
      <c r="V173" s="41"/>
      <c r="W173" s="112">
        <f>SUM(AA173,AE173,AI173)</f>
        <v>1</v>
      </c>
      <c r="X173" s="113"/>
      <c r="Y173" s="113"/>
      <c r="Z173" s="41"/>
      <c r="AA173" s="115">
        <v>1</v>
      </c>
      <c r="AB173" s="109"/>
      <c r="AC173" s="109"/>
      <c r="AD173" s="41"/>
      <c r="AE173" s="109" t="s">
        <v>0</v>
      </c>
      <c r="AF173" s="109"/>
      <c r="AG173" s="109"/>
      <c r="AH173" s="41"/>
      <c r="AI173" s="109" t="s">
        <v>0</v>
      </c>
      <c r="AJ173" s="109"/>
      <c r="AK173" s="109"/>
      <c r="AL173" s="98"/>
      <c r="AM173" s="99"/>
      <c r="AN173" s="109" t="s">
        <v>0</v>
      </c>
      <c r="AO173" s="109"/>
      <c r="AP173" s="109"/>
      <c r="AQ173" s="93"/>
    </row>
    <row r="174" spans="2:43" s="14" customFormat="1" ht="13.5" customHeight="1">
      <c r="B174" s="17"/>
      <c r="C174" s="17"/>
      <c r="D174" s="17"/>
      <c r="E174" s="108" t="s">
        <v>27</v>
      </c>
      <c r="F174" s="108"/>
      <c r="G174" s="17"/>
      <c r="H174" s="38"/>
      <c r="I174" s="109">
        <f>SUM(N174,S174,W174,AN174)</f>
        <v>12</v>
      </c>
      <c r="J174" s="109"/>
      <c r="K174" s="109"/>
      <c r="L174" s="41"/>
      <c r="M174" s="42"/>
      <c r="N174" s="109">
        <v>12</v>
      </c>
      <c r="O174" s="109"/>
      <c r="P174" s="109"/>
      <c r="Q174" s="41"/>
      <c r="R174" s="42"/>
      <c r="S174" s="109" t="s">
        <v>0</v>
      </c>
      <c r="T174" s="109"/>
      <c r="U174" s="109"/>
      <c r="V174" s="41"/>
      <c r="W174" s="112">
        <f>SUM(AA174,AE174,AI174)</f>
        <v>0</v>
      </c>
      <c r="X174" s="113"/>
      <c r="Y174" s="113"/>
      <c r="Z174" s="41"/>
      <c r="AA174" s="109" t="s">
        <v>0</v>
      </c>
      <c r="AB174" s="109"/>
      <c r="AC174" s="109"/>
      <c r="AD174" s="41"/>
      <c r="AE174" s="109" t="s">
        <v>0</v>
      </c>
      <c r="AF174" s="109"/>
      <c r="AG174" s="109"/>
      <c r="AH174" s="41"/>
      <c r="AI174" s="109" t="s">
        <v>0</v>
      </c>
      <c r="AJ174" s="109"/>
      <c r="AK174" s="109"/>
      <c r="AL174" s="98"/>
      <c r="AM174" s="99"/>
      <c r="AN174" s="109" t="s">
        <v>0</v>
      </c>
      <c r="AO174" s="109"/>
      <c r="AP174" s="109"/>
      <c r="AQ174" s="93"/>
    </row>
    <row r="175" spans="2:43" s="14" customFormat="1" ht="13.5" customHeight="1">
      <c r="B175" s="17"/>
      <c r="C175" s="17"/>
      <c r="D175" s="108" t="s">
        <v>28</v>
      </c>
      <c r="E175" s="108"/>
      <c r="F175" s="108"/>
      <c r="G175" s="17"/>
      <c r="H175" s="38"/>
      <c r="I175" s="109">
        <f>3+1</f>
        <v>4</v>
      </c>
      <c r="J175" s="109"/>
      <c r="K175" s="109"/>
      <c r="L175" s="41"/>
      <c r="M175" s="42"/>
      <c r="N175" s="110" t="s">
        <v>29</v>
      </c>
      <c r="O175" s="110"/>
      <c r="P175" s="110"/>
      <c r="Q175" s="41" t="s">
        <v>45</v>
      </c>
      <c r="R175" s="42"/>
      <c r="S175" s="110" t="s">
        <v>29</v>
      </c>
      <c r="T175" s="110"/>
      <c r="U175" s="110"/>
      <c r="V175" s="41"/>
      <c r="W175" s="111" t="s">
        <v>29</v>
      </c>
      <c r="X175" s="110"/>
      <c r="Y175" s="110"/>
      <c r="Z175" s="41"/>
      <c r="AA175" s="110" t="s">
        <v>29</v>
      </c>
      <c r="AB175" s="110"/>
      <c r="AC175" s="110"/>
      <c r="AD175" s="41"/>
      <c r="AE175" s="110" t="s">
        <v>29</v>
      </c>
      <c r="AF175" s="110"/>
      <c r="AG175" s="110"/>
      <c r="AH175" s="41"/>
      <c r="AI175" s="110" t="s">
        <v>29</v>
      </c>
      <c r="AJ175" s="110"/>
      <c r="AK175" s="110"/>
      <c r="AL175" s="98"/>
      <c r="AM175" s="99"/>
      <c r="AN175" s="110" t="s">
        <v>29</v>
      </c>
      <c r="AO175" s="110"/>
      <c r="AP175" s="110"/>
      <c r="AQ175" s="93"/>
    </row>
    <row r="176" spans="1:43" s="14" customFormat="1" ht="13.5" customHeight="1">
      <c r="A176" s="17"/>
      <c r="B176" s="17"/>
      <c r="C176" s="17"/>
      <c r="D176" s="17"/>
      <c r="E176" s="17"/>
      <c r="F176" s="17"/>
      <c r="G176" s="17"/>
      <c r="H176" s="38"/>
      <c r="I176" s="39"/>
      <c r="J176" s="39"/>
      <c r="K176" s="39"/>
      <c r="L176" s="92"/>
      <c r="M176" s="39"/>
      <c r="N176" s="39"/>
      <c r="O176" s="39"/>
      <c r="P176" s="39"/>
      <c r="Q176" s="92"/>
      <c r="R176" s="39"/>
      <c r="S176" s="93"/>
      <c r="T176" s="93"/>
      <c r="U176" s="93"/>
      <c r="V176" s="92"/>
      <c r="W176" s="38"/>
      <c r="X176" s="39"/>
      <c r="Y176" s="39"/>
      <c r="Z176" s="92"/>
      <c r="AA176" s="93"/>
      <c r="AB176" s="93"/>
      <c r="AC176" s="93"/>
      <c r="AD176" s="92"/>
      <c r="AE176" s="93"/>
      <c r="AF176" s="93"/>
      <c r="AG176" s="93"/>
      <c r="AH176" s="92"/>
      <c r="AI176" s="93"/>
      <c r="AJ176" s="93"/>
      <c r="AK176" s="93"/>
      <c r="AL176" s="92"/>
      <c r="AM176" s="93"/>
      <c r="AN176" s="93"/>
      <c r="AO176" s="93"/>
      <c r="AP176" s="93"/>
      <c r="AQ176" s="93"/>
    </row>
    <row r="177" spans="1:43" s="49" customFormat="1" ht="13.5" customHeight="1">
      <c r="A177" s="45"/>
      <c r="B177" s="45"/>
      <c r="C177" s="45"/>
      <c r="D177" s="45"/>
      <c r="E177" s="45"/>
      <c r="F177" s="45"/>
      <c r="G177" s="45"/>
      <c r="H177" s="46"/>
      <c r="I177" s="47"/>
      <c r="J177" s="47"/>
      <c r="K177" s="47"/>
      <c r="L177" s="48" t="s">
        <v>30</v>
      </c>
      <c r="M177" s="47"/>
      <c r="N177" s="47"/>
      <c r="O177" s="47"/>
      <c r="P177" s="47"/>
      <c r="Q177" s="48" t="s">
        <v>30</v>
      </c>
      <c r="R177" s="101"/>
      <c r="S177" s="89"/>
      <c r="T177" s="89"/>
      <c r="U177" s="89"/>
      <c r="V177" s="48" t="s">
        <v>30</v>
      </c>
      <c r="W177" s="102"/>
      <c r="X177" s="101"/>
      <c r="Y177" s="101"/>
      <c r="Z177" s="48" t="s">
        <v>30</v>
      </c>
      <c r="AA177" s="89"/>
      <c r="AB177" s="89"/>
      <c r="AC177" s="89"/>
      <c r="AD177" s="48" t="s">
        <v>30</v>
      </c>
      <c r="AE177" s="89"/>
      <c r="AF177" s="89"/>
      <c r="AG177" s="89"/>
      <c r="AH177" s="48" t="s">
        <v>30</v>
      </c>
      <c r="AI177" s="89"/>
      <c r="AJ177" s="89"/>
      <c r="AK177" s="89"/>
      <c r="AL177" s="48" t="s">
        <v>30</v>
      </c>
      <c r="AM177" s="89"/>
      <c r="AN177" s="89"/>
      <c r="AO177" s="89"/>
      <c r="AP177" s="89"/>
      <c r="AQ177" s="47" t="s">
        <v>30</v>
      </c>
    </row>
    <row r="178" spans="2:43" s="14" customFormat="1" ht="13.5" customHeight="1">
      <c r="B178" s="17"/>
      <c r="C178" s="108" t="s">
        <v>32</v>
      </c>
      <c r="D178" s="108"/>
      <c r="E178" s="108"/>
      <c r="F178" s="108"/>
      <c r="G178" s="17"/>
      <c r="H178" s="38"/>
      <c r="I178" s="39"/>
      <c r="J178" s="39"/>
      <c r="K178" s="39"/>
      <c r="L178" s="92"/>
      <c r="M178" s="39"/>
      <c r="N178" s="39"/>
      <c r="O178" s="39"/>
      <c r="P178" s="39"/>
      <c r="Q178" s="92"/>
      <c r="R178" s="39"/>
      <c r="S178" s="93"/>
      <c r="T178" s="93"/>
      <c r="U178" s="93"/>
      <c r="V178" s="92"/>
      <c r="W178" s="38"/>
      <c r="X178" s="39"/>
      <c r="Y178" s="39"/>
      <c r="Z178" s="92"/>
      <c r="AA178" s="93"/>
      <c r="AB178" s="93"/>
      <c r="AC178" s="93"/>
      <c r="AD178" s="92"/>
      <c r="AE178" s="93"/>
      <c r="AF178" s="93"/>
      <c r="AG178" s="93"/>
      <c r="AH178" s="92"/>
      <c r="AI178" s="93"/>
      <c r="AJ178" s="93"/>
      <c r="AK178" s="93"/>
      <c r="AL178" s="92"/>
      <c r="AM178" s="93"/>
      <c r="AN178" s="93"/>
      <c r="AO178" s="93"/>
      <c r="AP178" s="93"/>
      <c r="AQ178" s="93"/>
    </row>
    <row r="179" spans="2:43" s="14" customFormat="1" ht="13.5" customHeight="1">
      <c r="B179" s="17"/>
      <c r="C179" s="17"/>
      <c r="D179" s="108" t="s">
        <v>21</v>
      </c>
      <c r="E179" s="108"/>
      <c r="F179" s="108"/>
      <c r="G179" s="17"/>
      <c r="H179" s="38"/>
      <c r="I179" s="109">
        <f>SUM(I180,I185)</f>
        <v>1799</v>
      </c>
      <c r="J179" s="109"/>
      <c r="K179" s="109"/>
      <c r="L179" s="41"/>
      <c r="M179" s="42"/>
      <c r="N179" s="109">
        <f>SUM(N180,N185)</f>
        <v>1798</v>
      </c>
      <c r="O179" s="109"/>
      <c r="P179" s="109"/>
      <c r="Q179" s="41"/>
      <c r="R179" s="42"/>
      <c r="S179" s="109">
        <f>SUM(S180,S185)</f>
        <v>0</v>
      </c>
      <c r="T179" s="109"/>
      <c r="U179" s="109"/>
      <c r="V179" s="41"/>
      <c r="W179" s="112">
        <f>SUM(W180,W185)</f>
        <v>1</v>
      </c>
      <c r="X179" s="113"/>
      <c r="Y179" s="113"/>
      <c r="Z179" s="41"/>
      <c r="AA179" s="113">
        <f>SUM(AA180,AA185)</f>
        <v>1</v>
      </c>
      <c r="AB179" s="113"/>
      <c r="AC179" s="113"/>
      <c r="AD179" s="41"/>
      <c r="AE179" s="113">
        <f>SUM(AE180,AE185)</f>
        <v>0</v>
      </c>
      <c r="AF179" s="113"/>
      <c r="AG179" s="113"/>
      <c r="AH179" s="41"/>
      <c r="AI179" s="113">
        <f>SUM(AI180,AI185)</f>
        <v>0</v>
      </c>
      <c r="AJ179" s="113"/>
      <c r="AK179" s="113"/>
      <c r="AL179" s="98"/>
      <c r="AM179" s="99"/>
      <c r="AN179" s="109">
        <f>SUM(AN180,AN185)</f>
        <v>0</v>
      </c>
      <c r="AO179" s="109"/>
      <c r="AP179" s="109"/>
      <c r="AQ179" s="93"/>
    </row>
    <row r="180" spans="2:43" s="14" customFormat="1" ht="13.5" customHeight="1">
      <c r="B180" s="17"/>
      <c r="C180" s="17"/>
      <c r="D180" s="17"/>
      <c r="E180" s="108" t="s">
        <v>22</v>
      </c>
      <c r="F180" s="108"/>
      <c r="G180" s="17"/>
      <c r="H180" s="38"/>
      <c r="I180" s="109">
        <f>SUM(I181:K184)</f>
        <v>1770</v>
      </c>
      <c r="J180" s="109"/>
      <c r="K180" s="109"/>
      <c r="L180" s="41"/>
      <c r="M180" s="42"/>
      <c r="N180" s="109">
        <f>SUM(N181:P184)</f>
        <v>1769</v>
      </c>
      <c r="O180" s="109"/>
      <c r="P180" s="109"/>
      <c r="Q180" s="41"/>
      <c r="R180" s="42"/>
      <c r="S180" s="109">
        <f>SUM(S181:U184)</f>
        <v>0</v>
      </c>
      <c r="T180" s="109"/>
      <c r="U180" s="109"/>
      <c r="V180" s="41"/>
      <c r="W180" s="112">
        <f>SUM(W181:Y184)</f>
        <v>1</v>
      </c>
      <c r="X180" s="113"/>
      <c r="Y180" s="113"/>
      <c r="Z180" s="41"/>
      <c r="AA180" s="113">
        <f>SUM(AA181:AC184)</f>
        <v>1</v>
      </c>
      <c r="AB180" s="113"/>
      <c r="AC180" s="113"/>
      <c r="AD180" s="41"/>
      <c r="AE180" s="113">
        <f>SUM(AE181:AG184)</f>
        <v>0</v>
      </c>
      <c r="AF180" s="113"/>
      <c r="AG180" s="113"/>
      <c r="AH180" s="41"/>
      <c r="AI180" s="113">
        <f>SUM(AI181:AK184)</f>
        <v>0</v>
      </c>
      <c r="AJ180" s="113"/>
      <c r="AK180" s="113"/>
      <c r="AL180" s="98"/>
      <c r="AM180" s="99"/>
      <c r="AN180" s="109">
        <f>SUM(AN181:AP184)</f>
        <v>0</v>
      </c>
      <c r="AO180" s="109"/>
      <c r="AP180" s="109"/>
      <c r="AQ180" s="93"/>
    </row>
    <row r="181" spans="2:43" s="14" customFormat="1" ht="13.5" customHeight="1">
      <c r="B181" s="17"/>
      <c r="C181" s="17"/>
      <c r="D181" s="17"/>
      <c r="E181" s="17"/>
      <c r="F181" s="18" t="s">
        <v>23</v>
      </c>
      <c r="G181" s="17"/>
      <c r="H181" s="38"/>
      <c r="I181" s="109">
        <f>SUM(N181,S181,W181,AN181)</f>
        <v>1709</v>
      </c>
      <c r="J181" s="109"/>
      <c r="K181" s="109"/>
      <c r="L181" s="41"/>
      <c r="M181" s="42"/>
      <c r="N181" s="109">
        <v>1709</v>
      </c>
      <c r="O181" s="109"/>
      <c r="P181" s="109"/>
      <c r="Q181" s="41"/>
      <c r="R181" s="42"/>
      <c r="S181" s="114" t="s">
        <v>0</v>
      </c>
      <c r="T181" s="114"/>
      <c r="U181" s="114"/>
      <c r="V181" s="41"/>
      <c r="W181" s="112">
        <f>SUM(AA181,AE181,AI181)</f>
        <v>0</v>
      </c>
      <c r="X181" s="113"/>
      <c r="Y181" s="113"/>
      <c r="Z181" s="41"/>
      <c r="AA181" s="109" t="s">
        <v>0</v>
      </c>
      <c r="AB181" s="109"/>
      <c r="AC181" s="109"/>
      <c r="AD181" s="41"/>
      <c r="AE181" s="109" t="s">
        <v>0</v>
      </c>
      <c r="AF181" s="109"/>
      <c r="AG181" s="109"/>
      <c r="AH181" s="41"/>
      <c r="AI181" s="109" t="s">
        <v>0</v>
      </c>
      <c r="AJ181" s="109"/>
      <c r="AK181" s="109"/>
      <c r="AL181" s="98"/>
      <c r="AM181" s="99"/>
      <c r="AN181" s="109" t="s">
        <v>0</v>
      </c>
      <c r="AO181" s="109"/>
      <c r="AP181" s="109"/>
      <c r="AQ181" s="93"/>
    </row>
    <row r="182" spans="1:42" s="14" customFormat="1" ht="13.5" customHeight="1">
      <c r="A182" s="17"/>
      <c r="B182" s="17"/>
      <c r="C182" s="17"/>
      <c r="D182" s="17"/>
      <c r="E182" s="17"/>
      <c r="F182" s="44" t="s">
        <v>24</v>
      </c>
      <c r="G182" s="17"/>
      <c r="H182" s="38"/>
      <c r="I182" s="113">
        <f>SUM(N182,S182,W182,AN182)</f>
        <v>0</v>
      </c>
      <c r="J182" s="113"/>
      <c r="K182" s="113"/>
      <c r="L182" s="41"/>
      <c r="M182" s="42"/>
      <c r="N182" s="109" t="s">
        <v>0</v>
      </c>
      <c r="O182" s="114"/>
      <c r="P182" s="114"/>
      <c r="Q182" s="41"/>
      <c r="R182" s="42"/>
      <c r="S182" s="114" t="s">
        <v>0</v>
      </c>
      <c r="T182" s="114"/>
      <c r="U182" s="114"/>
      <c r="V182" s="41"/>
      <c r="W182" s="112">
        <f>SUM(AA182,AE182,AI182)</f>
        <v>0</v>
      </c>
      <c r="X182" s="113"/>
      <c r="Y182" s="113"/>
      <c r="Z182" s="41"/>
      <c r="AA182" s="115" t="s">
        <v>0</v>
      </c>
      <c r="AB182" s="114"/>
      <c r="AC182" s="114"/>
      <c r="AD182" s="41"/>
      <c r="AE182" s="115" t="s">
        <v>0</v>
      </c>
      <c r="AF182" s="114"/>
      <c r="AG182" s="114"/>
      <c r="AH182" s="41"/>
      <c r="AI182" s="115" t="s">
        <v>0</v>
      </c>
      <c r="AJ182" s="114"/>
      <c r="AK182" s="114"/>
      <c r="AL182" s="41"/>
      <c r="AM182" s="43"/>
      <c r="AN182" s="116" t="s">
        <v>0</v>
      </c>
      <c r="AO182" s="116"/>
      <c r="AP182" s="116"/>
    </row>
    <row r="183" spans="2:43" s="14" customFormat="1" ht="13.5" customHeight="1">
      <c r="B183" s="17"/>
      <c r="C183" s="17"/>
      <c r="D183" s="17"/>
      <c r="E183" s="17"/>
      <c r="F183" s="18" t="s">
        <v>25</v>
      </c>
      <c r="G183" s="17"/>
      <c r="H183" s="38"/>
      <c r="I183" s="109">
        <f>SUM(N183,S183,W183,AN183)</f>
        <v>55</v>
      </c>
      <c r="J183" s="109"/>
      <c r="K183" s="109"/>
      <c r="L183" s="41"/>
      <c r="M183" s="42"/>
      <c r="N183" s="109">
        <v>55</v>
      </c>
      <c r="O183" s="109"/>
      <c r="P183" s="109"/>
      <c r="Q183" s="41"/>
      <c r="R183" s="42"/>
      <c r="S183" s="114" t="s">
        <v>0</v>
      </c>
      <c r="T183" s="114"/>
      <c r="U183" s="114"/>
      <c r="V183" s="41"/>
      <c r="W183" s="112">
        <f>SUM(AA183,AE183,AI183)</f>
        <v>0</v>
      </c>
      <c r="X183" s="113"/>
      <c r="Y183" s="113"/>
      <c r="Z183" s="41"/>
      <c r="AA183" s="109" t="s">
        <v>0</v>
      </c>
      <c r="AB183" s="109"/>
      <c r="AC183" s="109"/>
      <c r="AD183" s="41"/>
      <c r="AE183" s="109" t="s">
        <v>0</v>
      </c>
      <c r="AF183" s="109"/>
      <c r="AG183" s="109"/>
      <c r="AH183" s="41"/>
      <c r="AI183" s="109" t="s">
        <v>0</v>
      </c>
      <c r="AJ183" s="109"/>
      <c r="AK183" s="109"/>
      <c r="AL183" s="98"/>
      <c r="AM183" s="99"/>
      <c r="AN183" s="109" t="s">
        <v>0</v>
      </c>
      <c r="AO183" s="109"/>
      <c r="AP183" s="109"/>
      <c r="AQ183" s="93"/>
    </row>
    <row r="184" spans="2:43" s="14" customFormat="1" ht="13.5" customHeight="1">
      <c r="B184" s="17"/>
      <c r="C184" s="17"/>
      <c r="D184" s="17"/>
      <c r="E184" s="17"/>
      <c r="F184" s="18" t="s">
        <v>26</v>
      </c>
      <c r="G184" s="17"/>
      <c r="H184" s="38"/>
      <c r="I184" s="109">
        <f>SUM(N184,S184,W184,AN184)</f>
        <v>6</v>
      </c>
      <c r="J184" s="109"/>
      <c r="K184" s="109"/>
      <c r="L184" s="41"/>
      <c r="M184" s="42"/>
      <c r="N184" s="109">
        <v>5</v>
      </c>
      <c r="O184" s="109"/>
      <c r="P184" s="109"/>
      <c r="Q184" s="41"/>
      <c r="R184" s="42"/>
      <c r="S184" s="109" t="s">
        <v>0</v>
      </c>
      <c r="T184" s="109"/>
      <c r="U184" s="109"/>
      <c r="V184" s="41"/>
      <c r="W184" s="112">
        <f>SUM(AA184,AE184,AI184)</f>
        <v>1</v>
      </c>
      <c r="X184" s="113"/>
      <c r="Y184" s="113"/>
      <c r="Z184" s="41"/>
      <c r="AA184" s="109">
        <v>1</v>
      </c>
      <c r="AB184" s="109"/>
      <c r="AC184" s="109"/>
      <c r="AD184" s="41"/>
      <c r="AE184" s="109" t="s">
        <v>0</v>
      </c>
      <c r="AF184" s="109"/>
      <c r="AG184" s="109"/>
      <c r="AH184" s="41"/>
      <c r="AI184" s="109" t="s">
        <v>0</v>
      </c>
      <c r="AJ184" s="109"/>
      <c r="AK184" s="109"/>
      <c r="AL184" s="98"/>
      <c r="AM184" s="99"/>
      <c r="AN184" s="109" t="s">
        <v>0</v>
      </c>
      <c r="AO184" s="109"/>
      <c r="AP184" s="109"/>
      <c r="AQ184" s="93"/>
    </row>
    <row r="185" spans="2:43" s="14" customFormat="1" ht="13.5" customHeight="1">
      <c r="B185" s="17"/>
      <c r="C185" s="17"/>
      <c r="D185" s="17"/>
      <c r="E185" s="108" t="s">
        <v>27</v>
      </c>
      <c r="F185" s="108"/>
      <c r="G185" s="17"/>
      <c r="H185" s="38"/>
      <c r="I185" s="109">
        <f>SUM(N185,S185,W185,AN185)</f>
        <v>29</v>
      </c>
      <c r="J185" s="109"/>
      <c r="K185" s="109"/>
      <c r="L185" s="41"/>
      <c r="M185" s="42"/>
      <c r="N185" s="109">
        <v>29</v>
      </c>
      <c r="O185" s="109"/>
      <c r="P185" s="109"/>
      <c r="Q185" s="41"/>
      <c r="R185" s="42"/>
      <c r="S185" s="109" t="s">
        <v>0</v>
      </c>
      <c r="T185" s="109"/>
      <c r="U185" s="109"/>
      <c r="V185" s="41"/>
      <c r="W185" s="112">
        <f>SUM(AA185,AE185,AI185)</f>
        <v>0</v>
      </c>
      <c r="X185" s="113"/>
      <c r="Y185" s="113"/>
      <c r="Z185" s="41"/>
      <c r="AA185" s="109" t="s">
        <v>0</v>
      </c>
      <c r="AB185" s="109"/>
      <c r="AC185" s="109"/>
      <c r="AD185" s="41"/>
      <c r="AE185" s="109" t="s">
        <v>0</v>
      </c>
      <c r="AF185" s="109"/>
      <c r="AG185" s="109"/>
      <c r="AH185" s="41"/>
      <c r="AI185" s="109" t="s">
        <v>0</v>
      </c>
      <c r="AJ185" s="109"/>
      <c r="AK185" s="109"/>
      <c r="AL185" s="98"/>
      <c r="AM185" s="99"/>
      <c r="AN185" s="109" t="s">
        <v>0</v>
      </c>
      <c r="AO185" s="109"/>
      <c r="AP185" s="109"/>
      <c r="AQ185" s="93"/>
    </row>
    <row r="186" spans="2:43" s="14" customFormat="1" ht="13.5" customHeight="1">
      <c r="B186" s="17"/>
      <c r="C186" s="17"/>
      <c r="D186" s="108" t="s">
        <v>28</v>
      </c>
      <c r="E186" s="108"/>
      <c r="F186" s="108"/>
      <c r="G186" s="17"/>
      <c r="H186" s="38"/>
      <c r="I186" s="109">
        <f>3+2</f>
        <v>5</v>
      </c>
      <c r="J186" s="109"/>
      <c r="K186" s="109"/>
      <c r="L186" s="41"/>
      <c r="M186" s="42"/>
      <c r="N186" s="110" t="s">
        <v>29</v>
      </c>
      <c r="O186" s="110"/>
      <c r="P186" s="110"/>
      <c r="Q186" s="41"/>
      <c r="R186" s="42"/>
      <c r="S186" s="110" t="s">
        <v>29</v>
      </c>
      <c r="T186" s="110"/>
      <c r="U186" s="110"/>
      <c r="V186" s="41"/>
      <c r="W186" s="111" t="s">
        <v>29</v>
      </c>
      <c r="X186" s="110"/>
      <c r="Y186" s="110"/>
      <c r="Z186" s="41"/>
      <c r="AA186" s="110" t="s">
        <v>29</v>
      </c>
      <c r="AB186" s="110"/>
      <c r="AC186" s="110"/>
      <c r="AD186" s="41"/>
      <c r="AE186" s="110" t="s">
        <v>29</v>
      </c>
      <c r="AF186" s="110"/>
      <c r="AG186" s="110"/>
      <c r="AH186" s="41"/>
      <c r="AI186" s="110" t="s">
        <v>29</v>
      </c>
      <c r="AJ186" s="110"/>
      <c r="AK186" s="110"/>
      <c r="AL186" s="98"/>
      <c r="AM186" s="99"/>
      <c r="AN186" s="110" t="s">
        <v>29</v>
      </c>
      <c r="AO186" s="110"/>
      <c r="AP186" s="110"/>
      <c r="AQ186" s="93"/>
    </row>
    <row r="187" spans="1:38" s="14" customFormat="1" ht="13.5" customHeight="1">
      <c r="A187" s="17"/>
      <c r="B187" s="17"/>
      <c r="C187" s="17"/>
      <c r="D187" s="17"/>
      <c r="E187" s="17"/>
      <c r="F187" s="17"/>
      <c r="G187" s="17"/>
      <c r="H187" s="38"/>
      <c r="I187" s="17"/>
      <c r="J187" s="17"/>
      <c r="K187" s="17"/>
      <c r="L187" s="16"/>
      <c r="M187" s="17"/>
      <c r="N187" s="39"/>
      <c r="O187" s="17"/>
      <c r="P187" s="17"/>
      <c r="Q187" s="16"/>
      <c r="R187" s="17"/>
      <c r="V187" s="16"/>
      <c r="W187" s="40"/>
      <c r="X187" s="17"/>
      <c r="Y187" s="17"/>
      <c r="Z187" s="16"/>
      <c r="AD187" s="16"/>
      <c r="AH187" s="16"/>
      <c r="AL187" s="16"/>
    </row>
    <row r="188" spans="1:38" s="14" customFormat="1" ht="13.5" customHeight="1">
      <c r="A188" s="17"/>
      <c r="B188" s="17"/>
      <c r="C188" s="17"/>
      <c r="D188" s="17"/>
      <c r="E188" s="17"/>
      <c r="F188" s="17"/>
      <c r="G188" s="17"/>
      <c r="H188" s="38"/>
      <c r="I188" s="17"/>
      <c r="J188" s="17"/>
      <c r="K188" s="17"/>
      <c r="L188" s="16"/>
      <c r="M188" s="17"/>
      <c r="N188" s="39"/>
      <c r="O188" s="17"/>
      <c r="P188" s="17"/>
      <c r="Q188" s="16"/>
      <c r="R188" s="17"/>
      <c r="V188" s="16"/>
      <c r="W188" s="40"/>
      <c r="X188" s="17"/>
      <c r="Y188" s="17"/>
      <c r="Z188" s="16"/>
      <c r="AD188" s="16"/>
      <c r="AH188" s="16"/>
      <c r="AL188" s="16"/>
    </row>
    <row r="189" spans="1:38" s="14" customFormat="1" ht="13.5" customHeight="1">
      <c r="A189" s="17"/>
      <c r="B189" s="17"/>
      <c r="C189" s="17"/>
      <c r="D189" s="17"/>
      <c r="E189" s="17"/>
      <c r="F189" s="17"/>
      <c r="G189" s="17"/>
      <c r="H189" s="38"/>
      <c r="I189" s="17"/>
      <c r="J189" s="17"/>
      <c r="K189" s="17"/>
      <c r="L189" s="48" t="s">
        <v>18</v>
      </c>
      <c r="M189" s="47"/>
      <c r="N189" s="47"/>
      <c r="O189" s="47"/>
      <c r="P189" s="86"/>
      <c r="Q189" s="48" t="s">
        <v>18</v>
      </c>
      <c r="R189" s="88"/>
      <c r="S189" s="101"/>
      <c r="T189" s="101"/>
      <c r="U189" s="101"/>
      <c r="V189" s="48" t="s">
        <v>18</v>
      </c>
      <c r="W189" s="102"/>
      <c r="X189" s="101"/>
      <c r="Y189" s="101"/>
      <c r="Z189" s="48" t="s">
        <v>18</v>
      </c>
      <c r="AA189" s="101"/>
      <c r="AB189" s="101"/>
      <c r="AC189" s="101"/>
      <c r="AD189" s="48" t="s">
        <v>18</v>
      </c>
      <c r="AE189" s="101"/>
      <c r="AF189" s="101"/>
      <c r="AG189" s="101"/>
      <c r="AH189" s="48" t="s">
        <v>18</v>
      </c>
      <c r="AI189" s="101"/>
      <c r="AJ189" s="101"/>
      <c r="AK189" s="101"/>
      <c r="AL189" s="48" t="s">
        <v>18</v>
      </c>
    </row>
    <row r="190" spans="1:38" s="14" customFormat="1" ht="13.5" customHeight="1">
      <c r="A190" s="17"/>
      <c r="B190" s="17" t="s">
        <v>46</v>
      </c>
      <c r="C190" s="17"/>
      <c r="D190" s="17"/>
      <c r="E190" s="17"/>
      <c r="F190" s="17"/>
      <c r="G190" s="17"/>
      <c r="H190" s="38"/>
      <c r="I190" s="17"/>
      <c r="J190" s="17"/>
      <c r="K190" s="17"/>
      <c r="L190" s="16"/>
      <c r="M190" s="17"/>
      <c r="N190" s="39"/>
      <c r="O190" s="17"/>
      <c r="P190" s="17"/>
      <c r="Q190" s="16"/>
      <c r="R190" s="17"/>
      <c r="V190" s="16"/>
      <c r="W190" s="40"/>
      <c r="X190" s="17"/>
      <c r="Y190" s="17"/>
      <c r="Z190" s="16"/>
      <c r="AD190" s="16"/>
      <c r="AH190" s="16"/>
      <c r="AL190" s="16"/>
    </row>
    <row r="191" spans="1:38" s="14" customFormat="1" ht="13.5" customHeight="1">
      <c r="A191" s="17"/>
      <c r="B191" s="17"/>
      <c r="C191" s="108" t="s">
        <v>20</v>
      </c>
      <c r="D191" s="108"/>
      <c r="E191" s="108"/>
      <c r="F191" s="108"/>
      <c r="G191" s="17"/>
      <c r="H191" s="38"/>
      <c r="I191" s="17"/>
      <c r="J191" s="17"/>
      <c r="K191" s="17"/>
      <c r="L191" s="16"/>
      <c r="M191" s="17"/>
      <c r="N191" s="39"/>
      <c r="O191" s="17"/>
      <c r="P191" s="17"/>
      <c r="Q191" s="16"/>
      <c r="R191" s="17"/>
      <c r="V191" s="16"/>
      <c r="W191" s="40"/>
      <c r="X191" s="17"/>
      <c r="Y191" s="17"/>
      <c r="Z191" s="16"/>
      <c r="AD191" s="16"/>
      <c r="AH191" s="16"/>
      <c r="AL191" s="16"/>
    </row>
    <row r="192" spans="1:43" s="14" customFormat="1" ht="13.5" customHeight="1">
      <c r="A192" s="17"/>
      <c r="B192" s="17"/>
      <c r="C192" s="17"/>
      <c r="D192" s="108" t="s">
        <v>21</v>
      </c>
      <c r="E192" s="108"/>
      <c r="F192" s="108"/>
      <c r="G192" s="17"/>
      <c r="H192" s="38"/>
      <c r="I192" s="109">
        <f>SUM(I193,I198)</f>
        <v>2853</v>
      </c>
      <c r="J192" s="109"/>
      <c r="K192" s="109"/>
      <c r="L192" s="41"/>
      <c r="M192" s="42"/>
      <c r="N192" s="109">
        <f>SUM(N193,N198)</f>
        <v>2847</v>
      </c>
      <c r="O192" s="109"/>
      <c r="P192" s="109"/>
      <c r="Q192" s="41"/>
      <c r="R192" s="42"/>
      <c r="S192" s="109">
        <f>SUM(S193,S198)</f>
        <v>2</v>
      </c>
      <c r="T192" s="109"/>
      <c r="U192" s="109"/>
      <c r="V192" s="41"/>
      <c r="W192" s="115">
        <f>SUM(W193,W198)</f>
        <v>1</v>
      </c>
      <c r="X192" s="109"/>
      <c r="Y192" s="109"/>
      <c r="Z192" s="41"/>
      <c r="AA192" s="109">
        <f>SUM(AA193,AA198)</f>
        <v>1</v>
      </c>
      <c r="AB192" s="109"/>
      <c r="AC192" s="109"/>
      <c r="AD192" s="41"/>
      <c r="AE192" s="109">
        <f>SUM(AE193,AE198)</f>
        <v>0</v>
      </c>
      <c r="AF192" s="109"/>
      <c r="AG192" s="109"/>
      <c r="AH192" s="41"/>
      <c r="AI192" s="113">
        <f>SUM(AI193,AI198)</f>
        <v>0</v>
      </c>
      <c r="AJ192" s="113"/>
      <c r="AK192" s="113"/>
      <c r="AL192" s="98"/>
      <c r="AM192" s="99"/>
      <c r="AN192" s="109">
        <f>SUM(AN193,AN198)</f>
        <v>3</v>
      </c>
      <c r="AO192" s="109"/>
      <c r="AP192" s="109"/>
      <c r="AQ192" s="93"/>
    </row>
    <row r="193" spans="1:43" s="14" customFormat="1" ht="13.5" customHeight="1">
      <c r="A193" s="17"/>
      <c r="B193" s="17"/>
      <c r="C193" s="17"/>
      <c r="D193" s="17"/>
      <c r="E193" s="108" t="s">
        <v>22</v>
      </c>
      <c r="F193" s="108"/>
      <c r="G193" s="17"/>
      <c r="H193" s="38"/>
      <c r="I193" s="109">
        <f>SUM(I194:K197)</f>
        <v>2806</v>
      </c>
      <c r="J193" s="109"/>
      <c r="K193" s="109"/>
      <c r="L193" s="41"/>
      <c r="M193" s="42"/>
      <c r="N193" s="109">
        <f>SUM(N194:P197)</f>
        <v>2801</v>
      </c>
      <c r="O193" s="109"/>
      <c r="P193" s="109"/>
      <c r="Q193" s="41"/>
      <c r="R193" s="42"/>
      <c r="S193" s="109">
        <f>SUM(S194:U197)</f>
        <v>2</v>
      </c>
      <c r="T193" s="109"/>
      <c r="U193" s="109"/>
      <c r="V193" s="41"/>
      <c r="W193" s="115">
        <f>SUM(W194:Y197)</f>
        <v>1</v>
      </c>
      <c r="X193" s="109"/>
      <c r="Y193" s="109"/>
      <c r="Z193" s="41"/>
      <c r="AA193" s="109">
        <f>SUM(AA194:AC197)</f>
        <v>1</v>
      </c>
      <c r="AB193" s="109"/>
      <c r="AC193" s="109"/>
      <c r="AD193" s="41"/>
      <c r="AE193" s="109">
        <f>SUM(AE194:AG197)</f>
        <v>0</v>
      </c>
      <c r="AF193" s="109"/>
      <c r="AG193" s="109"/>
      <c r="AH193" s="41"/>
      <c r="AI193" s="113">
        <f>SUM(AI194:AK197)</f>
        <v>0</v>
      </c>
      <c r="AJ193" s="113"/>
      <c r="AK193" s="113"/>
      <c r="AL193" s="98"/>
      <c r="AM193" s="99"/>
      <c r="AN193" s="113">
        <f>SUM(AN194:AP197)</f>
        <v>2</v>
      </c>
      <c r="AO193" s="113"/>
      <c r="AP193" s="113"/>
      <c r="AQ193" s="93"/>
    </row>
    <row r="194" spans="1:43" s="14" customFormat="1" ht="13.5" customHeight="1">
      <c r="A194" s="17"/>
      <c r="B194" s="17"/>
      <c r="C194" s="17"/>
      <c r="D194" s="17"/>
      <c r="E194" s="17"/>
      <c r="F194" s="18" t="s">
        <v>23</v>
      </c>
      <c r="G194" s="17"/>
      <c r="H194" s="38"/>
      <c r="I194" s="109">
        <f>SUM(N194,S194,W194,AN194)</f>
        <v>2738</v>
      </c>
      <c r="J194" s="109"/>
      <c r="K194" s="109"/>
      <c r="L194" s="41"/>
      <c r="M194" s="42"/>
      <c r="N194" s="109">
        <v>2735</v>
      </c>
      <c r="O194" s="109"/>
      <c r="P194" s="109"/>
      <c r="Q194" s="41"/>
      <c r="R194" s="42"/>
      <c r="S194" s="109">
        <v>2</v>
      </c>
      <c r="T194" s="109"/>
      <c r="U194" s="109"/>
      <c r="V194" s="41"/>
      <c r="W194" s="115">
        <f>SUM(AA194,AE194,AI194)</f>
        <v>1</v>
      </c>
      <c r="X194" s="109"/>
      <c r="Y194" s="109"/>
      <c r="Z194" s="41"/>
      <c r="AA194" s="109">
        <v>1</v>
      </c>
      <c r="AB194" s="109"/>
      <c r="AC194" s="109"/>
      <c r="AD194" s="41"/>
      <c r="AE194" s="115" t="s">
        <v>0</v>
      </c>
      <c r="AF194" s="114"/>
      <c r="AG194" s="114"/>
      <c r="AH194" s="41"/>
      <c r="AI194" s="109" t="s">
        <v>0</v>
      </c>
      <c r="AJ194" s="109"/>
      <c r="AK194" s="109"/>
      <c r="AL194" s="98"/>
      <c r="AM194" s="99"/>
      <c r="AN194" s="109" t="s">
        <v>0</v>
      </c>
      <c r="AO194" s="109"/>
      <c r="AP194" s="109"/>
      <c r="AQ194" s="93"/>
    </row>
    <row r="195" spans="1:42" s="14" customFormat="1" ht="13.5" customHeight="1">
      <c r="A195" s="17"/>
      <c r="B195" s="17"/>
      <c r="C195" s="17"/>
      <c r="D195" s="17"/>
      <c r="E195" s="17"/>
      <c r="F195" s="44" t="s">
        <v>24</v>
      </c>
      <c r="G195" s="17"/>
      <c r="H195" s="38"/>
      <c r="I195" s="113">
        <f>SUM(N195,S195,W195,AN195)</f>
        <v>0</v>
      </c>
      <c r="J195" s="113"/>
      <c r="K195" s="113"/>
      <c r="L195" s="41"/>
      <c r="M195" s="42"/>
      <c r="N195" s="109" t="s">
        <v>0</v>
      </c>
      <c r="O195" s="114"/>
      <c r="P195" s="114"/>
      <c r="Q195" s="41"/>
      <c r="R195" s="42"/>
      <c r="S195" s="114" t="s">
        <v>0</v>
      </c>
      <c r="T195" s="114"/>
      <c r="U195" s="114"/>
      <c r="V195" s="41"/>
      <c r="W195" s="112">
        <f>SUM(AA195,AE195,AI195)</f>
        <v>0</v>
      </c>
      <c r="X195" s="113"/>
      <c r="Y195" s="113"/>
      <c r="Z195" s="41"/>
      <c r="AA195" s="115" t="s">
        <v>0</v>
      </c>
      <c r="AB195" s="114"/>
      <c r="AC195" s="114"/>
      <c r="AD195" s="41"/>
      <c r="AE195" s="115" t="s">
        <v>0</v>
      </c>
      <c r="AF195" s="114"/>
      <c r="AG195" s="114"/>
      <c r="AH195" s="41"/>
      <c r="AI195" s="115" t="s">
        <v>0</v>
      </c>
      <c r="AJ195" s="114"/>
      <c r="AK195" s="114"/>
      <c r="AL195" s="41"/>
      <c r="AM195" s="43"/>
      <c r="AN195" s="116" t="s">
        <v>0</v>
      </c>
      <c r="AO195" s="116"/>
      <c r="AP195" s="116"/>
    </row>
    <row r="196" spans="1:43" s="14" customFormat="1" ht="13.5" customHeight="1">
      <c r="A196" s="17"/>
      <c r="B196" s="17"/>
      <c r="C196" s="17"/>
      <c r="D196" s="17"/>
      <c r="E196" s="17"/>
      <c r="F196" s="18" t="s">
        <v>25</v>
      </c>
      <c r="G196" s="17"/>
      <c r="H196" s="38"/>
      <c r="I196" s="109">
        <f>SUM(N196,S196,W196,AN196)</f>
        <v>54</v>
      </c>
      <c r="J196" s="109"/>
      <c r="K196" s="109"/>
      <c r="L196" s="41"/>
      <c r="M196" s="42"/>
      <c r="N196" s="109">
        <v>53</v>
      </c>
      <c r="O196" s="109"/>
      <c r="P196" s="109"/>
      <c r="Q196" s="41"/>
      <c r="R196" s="42"/>
      <c r="S196" s="114" t="s">
        <v>0</v>
      </c>
      <c r="T196" s="114"/>
      <c r="U196" s="114"/>
      <c r="V196" s="41"/>
      <c r="W196" s="115">
        <f>SUM(AA196,AE196,AI196)</f>
        <v>0</v>
      </c>
      <c r="X196" s="109"/>
      <c r="Y196" s="109"/>
      <c r="Z196" s="41"/>
      <c r="AA196" s="109" t="s">
        <v>0</v>
      </c>
      <c r="AB196" s="109"/>
      <c r="AC196" s="109"/>
      <c r="AD196" s="41"/>
      <c r="AE196" s="115" t="s">
        <v>0</v>
      </c>
      <c r="AF196" s="114"/>
      <c r="AG196" s="114"/>
      <c r="AH196" s="41"/>
      <c r="AI196" s="109" t="s">
        <v>0</v>
      </c>
      <c r="AJ196" s="109"/>
      <c r="AK196" s="109"/>
      <c r="AL196" s="98"/>
      <c r="AM196" s="99"/>
      <c r="AN196" s="109">
        <v>1</v>
      </c>
      <c r="AO196" s="109"/>
      <c r="AP196" s="109"/>
      <c r="AQ196" s="93"/>
    </row>
    <row r="197" spans="1:43" s="14" customFormat="1" ht="13.5" customHeight="1">
      <c r="A197" s="17"/>
      <c r="B197" s="17"/>
      <c r="C197" s="17"/>
      <c r="D197" s="17"/>
      <c r="E197" s="17"/>
      <c r="F197" s="18" t="s">
        <v>26</v>
      </c>
      <c r="G197" s="17"/>
      <c r="H197" s="38"/>
      <c r="I197" s="109">
        <f>SUM(N197,S197,W197,AN197)</f>
        <v>14</v>
      </c>
      <c r="J197" s="109"/>
      <c r="K197" s="109"/>
      <c r="L197" s="41"/>
      <c r="M197" s="42"/>
      <c r="N197" s="109">
        <v>13</v>
      </c>
      <c r="O197" s="109"/>
      <c r="P197" s="109"/>
      <c r="Q197" s="41"/>
      <c r="R197" s="42"/>
      <c r="S197" s="114" t="s">
        <v>0</v>
      </c>
      <c r="T197" s="114"/>
      <c r="U197" s="114"/>
      <c r="V197" s="41"/>
      <c r="W197" s="115">
        <f>SUM(AA197,AE197,AI197)</f>
        <v>0</v>
      </c>
      <c r="X197" s="109"/>
      <c r="Y197" s="109"/>
      <c r="Z197" s="41"/>
      <c r="AA197" s="109" t="s">
        <v>0</v>
      </c>
      <c r="AB197" s="109"/>
      <c r="AC197" s="109"/>
      <c r="AD197" s="41"/>
      <c r="AE197" s="115" t="s">
        <v>0</v>
      </c>
      <c r="AF197" s="114"/>
      <c r="AG197" s="114"/>
      <c r="AH197" s="41"/>
      <c r="AI197" s="109" t="s">
        <v>0</v>
      </c>
      <c r="AJ197" s="109"/>
      <c r="AK197" s="109"/>
      <c r="AL197" s="98"/>
      <c r="AM197" s="99"/>
      <c r="AN197" s="109">
        <v>1</v>
      </c>
      <c r="AO197" s="109"/>
      <c r="AP197" s="109"/>
      <c r="AQ197" s="93"/>
    </row>
    <row r="198" spans="1:43" s="14" customFormat="1" ht="13.5" customHeight="1">
      <c r="A198" s="17"/>
      <c r="B198" s="17"/>
      <c r="C198" s="17"/>
      <c r="D198" s="17"/>
      <c r="E198" s="108" t="s">
        <v>27</v>
      </c>
      <c r="F198" s="108"/>
      <c r="G198" s="17"/>
      <c r="H198" s="38"/>
      <c r="I198" s="109">
        <f>SUM(N198,S198,W198,AN198)</f>
        <v>47</v>
      </c>
      <c r="J198" s="109"/>
      <c r="K198" s="109"/>
      <c r="L198" s="41"/>
      <c r="M198" s="42"/>
      <c r="N198" s="109">
        <v>46</v>
      </c>
      <c r="O198" s="109"/>
      <c r="P198" s="109"/>
      <c r="Q198" s="41"/>
      <c r="R198" s="42"/>
      <c r="S198" s="109" t="s">
        <v>0</v>
      </c>
      <c r="T198" s="109"/>
      <c r="U198" s="109"/>
      <c r="V198" s="41"/>
      <c r="W198" s="112">
        <f>SUM(AA198,AE198,AI198)</f>
        <v>0</v>
      </c>
      <c r="X198" s="113"/>
      <c r="Y198" s="113"/>
      <c r="Z198" s="41"/>
      <c r="AA198" s="109" t="s">
        <v>0</v>
      </c>
      <c r="AB198" s="109"/>
      <c r="AC198" s="109"/>
      <c r="AD198" s="41"/>
      <c r="AE198" s="109" t="s">
        <v>0</v>
      </c>
      <c r="AF198" s="109"/>
      <c r="AG198" s="109"/>
      <c r="AH198" s="41"/>
      <c r="AI198" s="109" t="s">
        <v>0</v>
      </c>
      <c r="AJ198" s="109"/>
      <c r="AK198" s="109"/>
      <c r="AL198" s="98"/>
      <c r="AM198" s="99"/>
      <c r="AN198" s="109">
        <v>1</v>
      </c>
      <c r="AO198" s="109"/>
      <c r="AP198" s="109"/>
      <c r="AQ198" s="93"/>
    </row>
    <row r="199" spans="1:43" s="14" customFormat="1" ht="13.5" customHeight="1">
      <c r="A199" s="17"/>
      <c r="B199" s="17"/>
      <c r="C199" s="17"/>
      <c r="D199" s="108" t="s">
        <v>28</v>
      </c>
      <c r="E199" s="108"/>
      <c r="F199" s="108"/>
      <c r="G199" s="17"/>
      <c r="H199" s="38"/>
      <c r="I199" s="109">
        <f>2+21</f>
        <v>23</v>
      </c>
      <c r="J199" s="109"/>
      <c r="K199" s="109"/>
      <c r="L199" s="41"/>
      <c r="M199" s="42"/>
      <c r="N199" s="110" t="s">
        <v>29</v>
      </c>
      <c r="O199" s="110"/>
      <c r="P199" s="110"/>
      <c r="Q199" s="41"/>
      <c r="R199" s="42"/>
      <c r="S199" s="110" t="s">
        <v>29</v>
      </c>
      <c r="T199" s="110"/>
      <c r="U199" s="110"/>
      <c r="V199" s="41"/>
      <c r="W199" s="111" t="s">
        <v>29</v>
      </c>
      <c r="X199" s="110"/>
      <c r="Y199" s="110"/>
      <c r="Z199" s="41"/>
      <c r="AA199" s="110" t="s">
        <v>29</v>
      </c>
      <c r="AB199" s="110"/>
      <c r="AC199" s="110"/>
      <c r="AD199" s="41"/>
      <c r="AE199" s="110" t="s">
        <v>29</v>
      </c>
      <c r="AF199" s="110"/>
      <c r="AG199" s="110"/>
      <c r="AH199" s="41"/>
      <c r="AI199" s="110" t="s">
        <v>29</v>
      </c>
      <c r="AJ199" s="110"/>
      <c r="AK199" s="110"/>
      <c r="AL199" s="98"/>
      <c r="AM199" s="99"/>
      <c r="AN199" s="110" t="s">
        <v>29</v>
      </c>
      <c r="AO199" s="110"/>
      <c r="AP199" s="110"/>
      <c r="AQ199" s="93"/>
    </row>
    <row r="200" spans="1:38" s="14" customFormat="1" ht="13.5" customHeight="1">
      <c r="A200" s="17"/>
      <c r="B200" s="17"/>
      <c r="C200" s="17"/>
      <c r="D200" s="17"/>
      <c r="E200" s="17"/>
      <c r="F200" s="17"/>
      <c r="G200" s="17"/>
      <c r="H200" s="38"/>
      <c r="I200" s="17"/>
      <c r="J200" s="17"/>
      <c r="K200" s="17"/>
      <c r="L200" s="16"/>
      <c r="M200" s="17"/>
      <c r="N200" s="39"/>
      <c r="O200" s="17"/>
      <c r="P200" s="17"/>
      <c r="Q200" s="16"/>
      <c r="R200" s="17"/>
      <c r="V200" s="16"/>
      <c r="W200" s="40"/>
      <c r="X200" s="17"/>
      <c r="Y200" s="17"/>
      <c r="Z200" s="16"/>
      <c r="AD200" s="16"/>
      <c r="AH200" s="16"/>
      <c r="AL200" s="16"/>
    </row>
    <row r="201" spans="1:43" s="14" customFormat="1" ht="13.5" customHeight="1">
      <c r="A201" s="17"/>
      <c r="B201" s="45"/>
      <c r="C201" s="45"/>
      <c r="D201" s="45"/>
      <c r="E201" s="45"/>
      <c r="F201" s="45"/>
      <c r="G201" s="45"/>
      <c r="H201" s="38"/>
      <c r="I201" s="17"/>
      <c r="J201" s="17"/>
      <c r="K201" s="17"/>
      <c r="L201" s="48" t="s">
        <v>30</v>
      </c>
      <c r="M201" s="47"/>
      <c r="N201" s="47"/>
      <c r="O201" s="47"/>
      <c r="P201" s="47"/>
      <c r="Q201" s="48" t="s">
        <v>30</v>
      </c>
      <c r="R201" s="101"/>
      <c r="S201" s="89"/>
      <c r="T201" s="89"/>
      <c r="U201" s="89"/>
      <c r="V201" s="48" t="s">
        <v>30</v>
      </c>
      <c r="W201" s="102"/>
      <c r="X201" s="101"/>
      <c r="Y201" s="101"/>
      <c r="Z201" s="48" t="s">
        <v>30</v>
      </c>
      <c r="AA201" s="89"/>
      <c r="AB201" s="89"/>
      <c r="AC201" s="89"/>
      <c r="AD201" s="48" t="s">
        <v>30</v>
      </c>
      <c r="AE201" s="89"/>
      <c r="AF201" s="89"/>
      <c r="AG201" s="89"/>
      <c r="AH201" s="48" t="s">
        <v>30</v>
      </c>
      <c r="AI201" s="89"/>
      <c r="AJ201" s="89"/>
      <c r="AK201" s="89"/>
      <c r="AL201" s="48" t="s">
        <v>30</v>
      </c>
      <c r="AM201" s="89"/>
      <c r="AN201" s="89"/>
      <c r="AO201" s="89"/>
      <c r="AP201" s="89"/>
      <c r="AQ201" s="47" t="s">
        <v>30</v>
      </c>
    </row>
    <row r="202" spans="1:38" s="14" customFormat="1" ht="13.5" customHeight="1">
      <c r="A202" s="17"/>
      <c r="B202" s="17"/>
      <c r="C202" s="108" t="s">
        <v>32</v>
      </c>
      <c r="D202" s="108"/>
      <c r="E202" s="108"/>
      <c r="F202" s="108"/>
      <c r="G202" s="17"/>
      <c r="H202" s="38"/>
      <c r="I202" s="17"/>
      <c r="J202" s="17"/>
      <c r="K202" s="17"/>
      <c r="L202" s="16"/>
      <c r="M202" s="17"/>
      <c r="N202" s="39"/>
      <c r="O202" s="17"/>
      <c r="P202" s="17"/>
      <c r="Q202" s="16"/>
      <c r="R202" s="17"/>
      <c r="V202" s="16"/>
      <c r="W202" s="40"/>
      <c r="X202" s="17"/>
      <c r="Y202" s="17"/>
      <c r="Z202" s="16"/>
      <c r="AD202" s="16"/>
      <c r="AH202" s="16"/>
      <c r="AL202" s="16"/>
    </row>
    <row r="203" spans="1:43" s="14" customFormat="1" ht="13.5" customHeight="1">
      <c r="A203" s="17"/>
      <c r="B203" s="17"/>
      <c r="C203" s="17"/>
      <c r="D203" s="108" t="s">
        <v>21</v>
      </c>
      <c r="E203" s="108"/>
      <c r="F203" s="108"/>
      <c r="G203" s="17"/>
      <c r="H203" s="38"/>
      <c r="I203" s="109">
        <f>SUM(I204,I209)</f>
        <v>7695</v>
      </c>
      <c r="J203" s="109"/>
      <c r="K203" s="109"/>
      <c r="L203" s="41"/>
      <c r="M203" s="42"/>
      <c r="N203" s="109">
        <f>SUM(N204,N209)</f>
        <v>7681</v>
      </c>
      <c r="O203" s="109"/>
      <c r="P203" s="109"/>
      <c r="Q203" s="41"/>
      <c r="R203" s="42"/>
      <c r="S203" s="109">
        <f>SUM(S204,S209)</f>
        <v>7</v>
      </c>
      <c r="T203" s="109"/>
      <c r="U203" s="109"/>
      <c r="V203" s="41"/>
      <c r="W203" s="115">
        <f>SUM(W204,W209)</f>
        <v>2</v>
      </c>
      <c r="X203" s="109"/>
      <c r="Y203" s="109"/>
      <c r="Z203" s="41"/>
      <c r="AA203" s="109">
        <f>SUM(AA204,AA209)</f>
        <v>2</v>
      </c>
      <c r="AB203" s="109"/>
      <c r="AC203" s="109"/>
      <c r="AD203" s="41"/>
      <c r="AE203" s="109">
        <f>SUM(AE204,AE209)</f>
        <v>0</v>
      </c>
      <c r="AF203" s="109"/>
      <c r="AG203" s="109"/>
      <c r="AH203" s="41"/>
      <c r="AI203" s="113">
        <f>SUM(AI204,AI209)</f>
        <v>0</v>
      </c>
      <c r="AJ203" s="113"/>
      <c r="AK203" s="113"/>
      <c r="AL203" s="98"/>
      <c r="AM203" s="99"/>
      <c r="AN203" s="109">
        <f>SUM(AN204,AN209)</f>
        <v>5</v>
      </c>
      <c r="AO203" s="109"/>
      <c r="AP203" s="109"/>
      <c r="AQ203" s="93"/>
    </row>
    <row r="204" spans="1:43" s="14" customFormat="1" ht="13.5" customHeight="1">
      <c r="A204" s="17"/>
      <c r="B204" s="17"/>
      <c r="C204" s="17"/>
      <c r="D204" s="17"/>
      <c r="E204" s="108" t="s">
        <v>22</v>
      </c>
      <c r="F204" s="108"/>
      <c r="G204" s="17"/>
      <c r="H204" s="38"/>
      <c r="I204" s="109">
        <f>SUM(I205:K208)</f>
        <v>7613</v>
      </c>
      <c r="J204" s="109"/>
      <c r="K204" s="109"/>
      <c r="L204" s="41"/>
      <c r="M204" s="42"/>
      <c r="N204" s="109">
        <f>SUM(N205:P208)</f>
        <v>7601</v>
      </c>
      <c r="O204" s="109"/>
      <c r="P204" s="109"/>
      <c r="Q204" s="41"/>
      <c r="R204" s="42"/>
      <c r="S204" s="109">
        <f>SUM(S205:U208)</f>
        <v>7</v>
      </c>
      <c r="T204" s="109"/>
      <c r="U204" s="109"/>
      <c r="V204" s="41"/>
      <c r="W204" s="115">
        <f>SUM(W205:Y208)</f>
        <v>2</v>
      </c>
      <c r="X204" s="109"/>
      <c r="Y204" s="109"/>
      <c r="Z204" s="41"/>
      <c r="AA204" s="109">
        <f>SUM(AA205:AC208)</f>
        <v>2</v>
      </c>
      <c r="AB204" s="109"/>
      <c r="AC204" s="109"/>
      <c r="AD204" s="41"/>
      <c r="AE204" s="109">
        <f>SUM(AE205:AG208)</f>
        <v>0</v>
      </c>
      <c r="AF204" s="109"/>
      <c r="AG204" s="109"/>
      <c r="AH204" s="41"/>
      <c r="AI204" s="113">
        <f>SUM(AI205:AK208)</f>
        <v>0</v>
      </c>
      <c r="AJ204" s="113"/>
      <c r="AK204" s="113"/>
      <c r="AL204" s="98"/>
      <c r="AM204" s="99"/>
      <c r="AN204" s="113">
        <f>SUM(AN205:AP208)</f>
        <v>3</v>
      </c>
      <c r="AO204" s="113"/>
      <c r="AP204" s="113"/>
      <c r="AQ204" s="93"/>
    </row>
    <row r="205" spans="1:43" s="14" customFormat="1" ht="13.5" customHeight="1">
      <c r="A205" s="17"/>
      <c r="B205" s="17"/>
      <c r="C205" s="17"/>
      <c r="D205" s="17"/>
      <c r="E205" s="17"/>
      <c r="F205" s="18" t="s">
        <v>23</v>
      </c>
      <c r="G205" s="17"/>
      <c r="H205" s="38"/>
      <c r="I205" s="109">
        <f>SUM(N205,S205,W205,AN205)</f>
        <v>7475</v>
      </c>
      <c r="J205" s="109"/>
      <c r="K205" s="109"/>
      <c r="L205" s="41"/>
      <c r="M205" s="42"/>
      <c r="N205" s="109">
        <v>7466</v>
      </c>
      <c r="O205" s="109"/>
      <c r="P205" s="109"/>
      <c r="Q205" s="41"/>
      <c r="R205" s="42"/>
      <c r="S205" s="109">
        <v>7</v>
      </c>
      <c r="T205" s="109"/>
      <c r="U205" s="109"/>
      <c r="V205" s="41"/>
      <c r="W205" s="115">
        <f>SUM(AA205,AE205,AI205)</f>
        <v>2</v>
      </c>
      <c r="X205" s="109"/>
      <c r="Y205" s="109"/>
      <c r="Z205" s="41"/>
      <c r="AA205" s="109">
        <v>2</v>
      </c>
      <c r="AB205" s="109"/>
      <c r="AC205" s="109"/>
      <c r="AD205" s="41"/>
      <c r="AE205" s="115" t="s">
        <v>0</v>
      </c>
      <c r="AF205" s="114"/>
      <c r="AG205" s="114"/>
      <c r="AH205" s="41"/>
      <c r="AI205" s="109" t="s">
        <v>0</v>
      </c>
      <c r="AJ205" s="109"/>
      <c r="AK205" s="109"/>
      <c r="AL205" s="98"/>
      <c r="AM205" s="99"/>
      <c r="AN205" s="109" t="s">
        <v>0</v>
      </c>
      <c r="AO205" s="109"/>
      <c r="AP205" s="109"/>
      <c r="AQ205" s="93"/>
    </row>
    <row r="206" spans="1:42" s="14" customFormat="1" ht="13.5" customHeight="1">
      <c r="A206" s="17"/>
      <c r="B206" s="17"/>
      <c r="C206" s="17"/>
      <c r="D206" s="17"/>
      <c r="E206" s="17"/>
      <c r="F206" s="44" t="s">
        <v>24</v>
      </c>
      <c r="G206" s="17"/>
      <c r="H206" s="38"/>
      <c r="I206" s="113">
        <f>SUM(N206,S206,W206,AN206)</f>
        <v>0</v>
      </c>
      <c r="J206" s="113"/>
      <c r="K206" s="113"/>
      <c r="L206" s="41"/>
      <c r="M206" s="42"/>
      <c r="N206" s="109" t="s">
        <v>0</v>
      </c>
      <c r="O206" s="114"/>
      <c r="P206" s="114"/>
      <c r="Q206" s="41"/>
      <c r="R206" s="42"/>
      <c r="S206" s="114" t="s">
        <v>0</v>
      </c>
      <c r="T206" s="114"/>
      <c r="U206" s="114"/>
      <c r="V206" s="41"/>
      <c r="W206" s="112">
        <f>SUM(AA206,AE206,AI206)</f>
        <v>0</v>
      </c>
      <c r="X206" s="113"/>
      <c r="Y206" s="113"/>
      <c r="Z206" s="41"/>
      <c r="AA206" s="115" t="s">
        <v>0</v>
      </c>
      <c r="AB206" s="114"/>
      <c r="AC206" s="114"/>
      <c r="AD206" s="41"/>
      <c r="AE206" s="115" t="s">
        <v>0</v>
      </c>
      <c r="AF206" s="114"/>
      <c r="AG206" s="114"/>
      <c r="AH206" s="41"/>
      <c r="AI206" s="115" t="s">
        <v>0</v>
      </c>
      <c r="AJ206" s="114"/>
      <c r="AK206" s="114"/>
      <c r="AL206" s="41"/>
      <c r="AM206" s="43"/>
      <c r="AN206" s="116" t="s">
        <v>0</v>
      </c>
      <c r="AO206" s="116"/>
      <c r="AP206" s="116"/>
    </row>
    <row r="207" spans="1:43" s="14" customFormat="1" ht="13.5" customHeight="1">
      <c r="A207" s="17"/>
      <c r="B207" s="17"/>
      <c r="C207" s="17"/>
      <c r="D207" s="17"/>
      <c r="E207" s="17"/>
      <c r="F207" s="18" t="s">
        <v>25</v>
      </c>
      <c r="G207" s="17"/>
      <c r="H207" s="38"/>
      <c r="I207" s="109">
        <f>SUM(N207,S207,W207,AN207)</f>
        <v>108</v>
      </c>
      <c r="J207" s="109"/>
      <c r="K207" s="109"/>
      <c r="L207" s="41"/>
      <c r="M207" s="42"/>
      <c r="N207" s="109">
        <v>107</v>
      </c>
      <c r="O207" s="109"/>
      <c r="P207" s="109"/>
      <c r="Q207" s="41"/>
      <c r="R207" s="42"/>
      <c r="S207" s="114" t="s">
        <v>0</v>
      </c>
      <c r="T207" s="114"/>
      <c r="U207" s="114"/>
      <c r="V207" s="41"/>
      <c r="W207" s="115">
        <f>SUM(AA207,AE207,AI207)</f>
        <v>0</v>
      </c>
      <c r="X207" s="109"/>
      <c r="Y207" s="109"/>
      <c r="Z207" s="41"/>
      <c r="AA207" s="109" t="s">
        <v>0</v>
      </c>
      <c r="AB207" s="109"/>
      <c r="AC207" s="109"/>
      <c r="AD207" s="41"/>
      <c r="AE207" s="115" t="s">
        <v>0</v>
      </c>
      <c r="AF207" s="114"/>
      <c r="AG207" s="114"/>
      <c r="AH207" s="41"/>
      <c r="AI207" s="109" t="s">
        <v>0</v>
      </c>
      <c r="AJ207" s="109"/>
      <c r="AK207" s="109"/>
      <c r="AL207" s="98"/>
      <c r="AM207" s="99"/>
      <c r="AN207" s="109">
        <v>1</v>
      </c>
      <c r="AO207" s="109"/>
      <c r="AP207" s="109"/>
      <c r="AQ207" s="93"/>
    </row>
    <row r="208" spans="1:43" s="14" customFormat="1" ht="13.5" customHeight="1">
      <c r="A208" s="17"/>
      <c r="B208" s="17"/>
      <c r="C208" s="17"/>
      <c r="D208" s="17"/>
      <c r="E208" s="17"/>
      <c r="F208" s="18" t="s">
        <v>26</v>
      </c>
      <c r="G208" s="17"/>
      <c r="H208" s="38"/>
      <c r="I208" s="109">
        <f>SUM(N208,S208,W208,AN208)</f>
        <v>30</v>
      </c>
      <c r="J208" s="109"/>
      <c r="K208" s="109"/>
      <c r="L208" s="41"/>
      <c r="M208" s="42"/>
      <c r="N208" s="109">
        <v>28</v>
      </c>
      <c r="O208" s="109"/>
      <c r="P208" s="109"/>
      <c r="Q208" s="41"/>
      <c r="R208" s="42"/>
      <c r="S208" s="114" t="s">
        <v>0</v>
      </c>
      <c r="T208" s="114"/>
      <c r="U208" s="114"/>
      <c r="V208" s="41"/>
      <c r="W208" s="115">
        <f>SUM(AA208,AE208,AI208)</f>
        <v>0</v>
      </c>
      <c r="X208" s="109"/>
      <c r="Y208" s="109"/>
      <c r="Z208" s="41"/>
      <c r="AA208" s="109" t="s">
        <v>0</v>
      </c>
      <c r="AB208" s="109"/>
      <c r="AC208" s="109"/>
      <c r="AD208" s="41"/>
      <c r="AE208" s="115" t="s">
        <v>0</v>
      </c>
      <c r="AF208" s="114"/>
      <c r="AG208" s="114"/>
      <c r="AH208" s="41"/>
      <c r="AI208" s="109" t="s">
        <v>0</v>
      </c>
      <c r="AJ208" s="109"/>
      <c r="AK208" s="109"/>
      <c r="AL208" s="98"/>
      <c r="AM208" s="99"/>
      <c r="AN208" s="109">
        <v>2</v>
      </c>
      <c r="AO208" s="109"/>
      <c r="AP208" s="109"/>
      <c r="AQ208" s="93"/>
    </row>
    <row r="209" spans="1:43" s="14" customFormat="1" ht="13.5" customHeight="1">
      <c r="A209" s="17"/>
      <c r="B209" s="17"/>
      <c r="C209" s="17"/>
      <c r="D209" s="17"/>
      <c r="E209" s="108" t="s">
        <v>27</v>
      </c>
      <c r="F209" s="108"/>
      <c r="G209" s="17"/>
      <c r="H209" s="40"/>
      <c r="I209" s="109">
        <f>SUM(N209,S209,W209,AN209)</f>
        <v>82</v>
      </c>
      <c r="J209" s="109"/>
      <c r="K209" s="109"/>
      <c r="L209" s="41"/>
      <c r="M209" s="42"/>
      <c r="N209" s="109">
        <v>80</v>
      </c>
      <c r="O209" s="109"/>
      <c r="P209" s="109"/>
      <c r="Q209" s="41"/>
      <c r="R209" s="42"/>
      <c r="S209" s="109" t="s">
        <v>0</v>
      </c>
      <c r="T209" s="109"/>
      <c r="U209" s="109"/>
      <c r="V209" s="41"/>
      <c r="W209" s="112">
        <f>SUM(AA209,AE209,AI209)</f>
        <v>0</v>
      </c>
      <c r="X209" s="113"/>
      <c r="Y209" s="113"/>
      <c r="Z209" s="41"/>
      <c r="AA209" s="109" t="s">
        <v>0</v>
      </c>
      <c r="AB209" s="109"/>
      <c r="AC209" s="109"/>
      <c r="AD209" s="41"/>
      <c r="AE209" s="109" t="s">
        <v>0</v>
      </c>
      <c r="AF209" s="109"/>
      <c r="AG209" s="109"/>
      <c r="AH209" s="41"/>
      <c r="AI209" s="109" t="s">
        <v>0</v>
      </c>
      <c r="AJ209" s="109"/>
      <c r="AK209" s="109"/>
      <c r="AL209" s="98"/>
      <c r="AM209" s="99"/>
      <c r="AN209" s="109">
        <v>2</v>
      </c>
      <c r="AO209" s="109"/>
      <c r="AP209" s="109"/>
      <c r="AQ209" s="93"/>
    </row>
    <row r="210" spans="1:43" s="49" customFormat="1" ht="12.75" customHeight="1">
      <c r="A210" s="45"/>
      <c r="B210" s="17"/>
      <c r="C210" s="17"/>
      <c r="D210" s="108" t="s">
        <v>28</v>
      </c>
      <c r="E210" s="108"/>
      <c r="F210" s="108"/>
      <c r="G210" s="17"/>
      <c r="H210" s="50"/>
      <c r="I210" s="109">
        <f>2+51</f>
        <v>53</v>
      </c>
      <c r="J210" s="109"/>
      <c r="K210" s="109"/>
      <c r="L210" s="41"/>
      <c r="M210" s="42"/>
      <c r="N210" s="110" t="s">
        <v>29</v>
      </c>
      <c r="O210" s="110"/>
      <c r="P210" s="110"/>
      <c r="Q210" s="41"/>
      <c r="R210" s="42"/>
      <c r="S210" s="110" t="s">
        <v>29</v>
      </c>
      <c r="T210" s="110"/>
      <c r="U210" s="110"/>
      <c r="V210" s="41"/>
      <c r="W210" s="111" t="s">
        <v>29</v>
      </c>
      <c r="X210" s="110"/>
      <c r="Y210" s="110"/>
      <c r="Z210" s="41"/>
      <c r="AA210" s="110" t="s">
        <v>29</v>
      </c>
      <c r="AB210" s="110"/>
      <c r="AC210" s="110"/>
      <c r="AD210" s="41"/>
      <c r="AE210" s="110" t="s">
        <v>29</v>
      </c>
      <c r="AF210" s="110"/>
      <c r="AG210" s="110"/>
      <c r="AH210" s="41"/>
      <c r="AI210" s="110" t="s">
        <v>29</v>
      </c>
      <c r="AJ210" s="110"/>
      <c r="AK210" s="110"/>
      <c r="AL210" s="98"/>
      <c r="AM210" s="99"/>
      <c r="AN210" s="110" t="s">
        <v>29</v>
      </c>
      <c r="AO210" s="110"/>
      <c r="AP210" s="110"/>
      <c r="AQ210" s="93"/>
    </row>
    <row r="211" spans="1:43" s="49" customFormat="1" ht="12.75" customHeight="1" thickBot="1">
      <c r="A211" s="103"/>
      <c r="B211" s="103"/>
      <c r="C211" s="103"/>
      <c r="D211" s="103"/>
      <c r="E211" s="103"/>
      <c r="F211" s="103"/>
      <c r="G211" s="103"/>
      <c r="H211" s="104"/>
      <c r="I211" s="103"/>
      <c r="J211" s="103"/>
      <c r="K211" s="103"/>
      <c r="L211" s="105"/>
      <c r="M211" s="103"/>
      <c r="N211" s="103"/>
      <c r="O211" s="103"/>
      <c r="P211" s="103"/>
      <c r="Q211" s="103"/>
      <c r="R211" s="104"/>
      <c r="S211" s="103"/>
      <c r="T211" s="103"/>
      <c r="U211" s="103"/>
      <c r="V211" s="105"/>
      <c r="W211" s="104"/>
      <c r="X211" s="103"/>
      <c r="Y211" s="103"/>
      <c r="Z211" s="103"/>
      <c r="AA211" s="104"/>
      <c r="AB211" s="103"/>
      <c r="AC211" s="103"/>
      <c r="AD211" s="105"/>
      <c r="AE211" s="103"/>
      <c r="AF211" s="103"/>
      <c r="AG211" s="103"/>
      <c r="AH211" s="103"/>
      <c r="AI211" s="104"/>
      <c r="AJ211" s="103"/>
      <c r="AK211" s="103"/>
      <c r="AL211" s="105"/>
      <c r="AM211" s="103"/>
      <c r="AN211" s="103"/>
      <c r="AO211" s="103"/>
      <c r="AP211" s="103"/>
      <c r="AQ211" s="103"/>
    </row>
    <row r="212" ht="13.5">
      <c r="B212" s="7"/>
    </row>
  </sheetData>
  <sheetProtection/>
  <mergeCells count="1158">
    <mergeCell ref="B3:F3"/>
    <mergeCell ref="B4:F4"/>
    <mergeCell ref="H4:L4"/>
    <mergeCell ref="M4:Q4"/>
    <mergeCell ref="R4:V4"/>
    <mergeCell ref="W4:Z5"/>
    <mergeCell ref="AA4:AL4"/>
    <mergeCell ref="AM4:AQ4"/>
    <mergeCell ref="B5:F5"/>
    <mergeCell ref="AA5:AD5"/>
    <mergeCell ref="AE5:AH5"/>
    <mergeCell ref="AI5:AL5"/>
    <mergeCell ref="B7:F7"/>
    <mergeCell ref="C8:F8"/>
    <mergeCell ref="D9:F9"/>
    <mergeCell ref="I9:K9"/>
    <mergeCell ref="N9:P9"/>
    <mergeCell ref="S9:U9"/>
    <mergeCell ref="W9:Y9"/>
    <mergeCell ref="AA9:AC9"/>
    <mergeCell ref="AE9:AG9"/>
    <mergeCell ref="AI9:AK9"/>
    <mergeCell ref="AN9:AP9"/>
    <mergeCell ref="E10:F10"/>
    <mergeCell ref="I10:K10"/>
    <mergeCell ref="N10:P10"/>
    <mergeCell ref="S10:U10"/>
    <mergeCell ref="W10:Y10"/>
    <mergeCell ref="AA10:AC10"/>
    <mergeCell ref="AE10:AG10"/>
    <mergeCell ref="AI10:AK10"/>
    <mergeCell ref="AN10:AP10"/>
    <mergeCell ref="I11:K11"/>
    <mergeCell ref="N11:P11"/>
    <mergeCell ref="S11:U11"/>
    <mergeCell ref="W11:Y11"/>
    <mergeCell ref="AA11:AC11"/>
    <mergeCell ref="AE11:AG11"/>
    <mergeCell ref="AI11:AK11"/>
    <mergeCell ref="AN11:AP11"/>
    <mergeCell ref="I12:K12"/>
    <mergeCell ref="N12:P12"/>
    <mergeCell ref="S12:U12"/>
    <mergeCell ref="W12:Y12"/>
    <mergeCell ref="AA12:AC12"/>
    <mergeCell ref="AE12:AG12"/>
    <mergeCell ref="AI12:AK12"/>
    <mergeCell ref="AN12:AP12"/>
    <mergeCell ref="I13:K13"/>
    <mergeCell ref="N13:P13"/>
    <mergeCell ref="S13:U13"/>
    <mergeCell ref="W13:Y13"/>
    <mergeCell ref="AA13:AC13"/>
    <mergeCell ref="AE13:AG13"/>
    <mergeCell ref="AI13:AK13"/>
    <mergeCell ref="AN13:AP13"/>
    <mergeCell ref="I14:K14"/>
    <mergeCell ref="N14:P14"/>
    <mergeCell ref="S14:U14"/>
    <mergeCell ref="W14:Y14"/>
    <mergeCell ref="AA14:AC14"/>
    <mergeCell ref="AE14:AG14"/>
    <mergeCell ref="AI14:AK14"/>
    <mergeCell ref="AN14:AP14"/>
    <mergeCell ref="E15:F15"/>
    <mergeCell ref="I15:K15"/>
    <mergeCell ref="N15:P15"/>
    <mergeCell ref="S15:U15"/>
    <mergeCell ref="W15:Y15"/>
    <mergeCell ref="AA15:AC15"/>
    <mergeCell ref="AE15:AG15"/>
    <mergeCell ref="AI15:AK15"/>
    <mergeCell ref="AN15:AP15"/>
    <mergeCell ref="D16:F16"/>
    <mergeCell ref="I16:K16"/>
    <mergeCell ref="N16:P16"/>
    <mergeCell ref="S16:U16"/>
    <mergeCell ref="W16:Y16"/>
    <mergeCell ref="AA16:AC16"/>
    <mergeCell ref="AE16:AG16"/>
    <mergeCell ref="AI16:AK16"/>
    <mergeCell ref="AN16:AP16"/>
    <mergeCell ref="C19:F19"/>
    <mergeCell ref="D20:F20"/>
    <mergeCell ref="I20:K20"/>
    <mergeCell ref="N20:P20"/>
    <mergeCell ref="S20:U20"/>
    <mergeCell ref="W20:Y20"/>
    <mergeCell ref="AA20:AC20"/>
    <mergeCell ref="AE20:AG20"/>
    <mergeCell ref="AI20:AK20"/>
    <mergeCell ref="AN20:AP20"/>
    <mergeCell ref="E21:F21"/>
    <mergeCell ref="I21:K21"/>
    <mergeCell ref="N21:P21"/>
    <mergeCell ref="S21:U21"/>
    <mergeCell ref="W21:Y21"/>
    <mergeCell ref="AA21:AC21"/>
    <mergeCell ref="AE21:AG21"/>
    <mergeCell ref="AI21:AK21"/>
    <mergeCell ref="AN21:AP21"/>
    <mergeCell ref="I22:K22"/>
    <mergeCell ref="N22:P22"/>
    <mergeCell ref="S22:U22"/>
    <mergeCell ref="W22:Y22"/>
    <mergeCell ref="AA22:AC22"/>
    <mergeCell ref="AE22:AG22"/>
    <mergeCell ref="AI22:AK22"/>
    <mergeCell ref="AN22:AP22"/>
    <mergeCell ref="I23:K23"/>
    <mergeCell ref="N23:P23"/>
    <mergeCell ref="S23:U23"/>
    <mergeCell ref="W23:Y23"/>
    <mergeCell ref="AA23:AC23"/>
    <mergeCell ref="AE23:AG23"/>
    <mergeCell ref="AI23:AK23"/>
    <mergeCell ref="AN23:AP23"/>
    <mergeCell ref="I24:K24"/>
    <mergeCell ref="N24:P24"/>
    <mergeCell ref="S24:U24"/>
    <mergeCell ref="W24:Y24"/>
    <mergeCell ref="AA24:AC24"/>
    <mergeCell ref="AE24:AG24"/>
    <mergeCell ref="AI24:AK24"/>
    <mergeCell ref="AN24:AP24"/>
    <mergeCell ref="I25:K25"/>
    <mergeCell ref="N25:P25"/>
    <mergeCell ref="S25:U25"/>
    <mergeCell ref="W25:Y25"/>
    <mergeCell ref="AA25:AC25"/>
    <mergeCell ref="AE25:AG25"/>
    <mergeCell ref="AI25:AK25"/>
    <mergeCell ref="AN25:AP25"/>
    <mergeCell ref="E26:F26"/>
    <mergeCell ref="I26:K26"/>
    <mergeCell ref="N26:P26"/>
    <mergeCell ref="S26:U26"/>
    <mergeCell ref="W26:Y26"/>
    <mergeCell ref="AA26:AC26"/>
    <mergeCell ref="AE26:AG26"/>
    <mergeCell ref="AI26:AK26"/>
    <mergeCell ref="AN26:AP26"/>
    <mergeCell ref="D27:F27"/>
    <mergeCell ref="I27:K27"/>
    <mergeCell ref="N27:P27"/>
    <mergeCell ref="S27:U27"/>
    <mergeCell ref="W27:Y27"/>
    <mergeCell ref="AA27:AC27"/>
    <mergeCell ref="AE27:AG27"/>
    <mergeCell ref="AI27:AK27"/>
    <mergeCell ref="AN27:AP27"/>
    <mergeCell ref="B31:F31"/>
    <mergeCell ref="C32:F32"/>
    <mergeCell ref="D33:F33"/>
    <mergeCell ref="I33:K33"/>
    <mergeCell ref="N33:P33"/>
    <mergeCell ref="S33:U33"/>
    <mergeCell ref="W33:Y33"/>
    <mergeCell ref="AA33:AC33"/>
    <mergeCell ref="AE33:AG33"/>
    <mergeCell ref="AI33:AK33"/>
    <mergeCell ref="AN33:AP33"/>
    <mergeCell ref="E34:F34"/>
    <mergeCell ref="I34:K34"/>
    <mergeCell ref="N34:P34"/>
    <mergeCell ref="S34:U34"/>
    <mergeCell ref="W34:Y34"/>
    <mergeCell ref="AA34:AC34"/>
    <mergeCell ref="AE34:AG34"/>
    <mergeCell ref="AI34:AK34"/>
    <mergeCell ref="AN34:AP34"/>
    <mergeCell ref="I35:K35"/>
    <mergeCell ref="N35:P35"/>
    <mergeCell ref="S35:U35"/>
    <mergeCell ref="W35:Y35"/>
    <mergeCell ref="AA35:AC35"/>
    <mergeCell ref="AE35:AG35"/>
    <mergeCell ref="AI35:AK35"/>
    <mergeCell ref="AN35:AP35"/>
    <mergeCell ref="I36:K36"/>
    <mergeCell ref="N36:P36"/>
    <mergeCell ref="S36:U36"/>
    <mergeCell ref="W36:Y36"/>
    <mergeCell ref="AA36:AC36"/>
    <mergeCell ref="AE36:AG36"/>
    <mergeCell ref="AI36:AK36"/>
    <mergeCell ref="AN36:AP36"/>
    <mergeCell ref="I37:K37"/>
    <mergeCell ref="N37:P37"/>
    <mergeCell ref="S37:U37"/>
    <mergeCell ref="W37:Y37"/>
    <mergeCell ref="AA37:AC37"/>
    <mergeCell ref="AE37:AG37"/>
    <mergeCell ref="AI37:AK37"/>
    <mergeCell ref="AN37:AP37"/>
    <mergeCell ref="I38:K38"/>
    <mergeCell ref="N38:P38"/>
    <mergeCell ref="S38:U38"/>
    <mergeCell ref="W38:Y38"/>
    <mergeCell ref="AA38:AC38"/>
    <mergeCell ref="AE38:AG38"/>
    <mergeCell ref="AI38:AK38"/>
    <mergeCell ref="AN38:AP38"/>
    <mergeCell ref="E39:F39"/>
    <mergeCell ref="I39:K39"/>
    <mergeCell ref="N39:P39"/>
    <mergeCell ref="S39:U39"/>
    <mergeCell ref="W39:Y39"/>
    <mergeCell ref="AA39:AC39"/>
    <mergeCell ref="AE39:AG39"/>
    <mergeCell ref="AI39:AK39"/>
    <mergeCell ref="AN39:AP39"/>
    <mergeCell ref="D40:F40"/>
    <mergeCell ref="I40:K40"/>
    <mergeCell ref="N40:P40"/>
    <mergeCell ref="S40:U40"/>
    <mergeCell ref="W40:Y40"/>
    <mergeCell ref="AA40:AC40"/>
    <mergeCell ref="AE40:AG40"/>
    <mergeCell ref="AI40:AK40"/>
    <mergeCell ref="AN40:AP40"/>
    <mergeCell ref="C43:F43"/>
    <mergeCell ref="D44:F44"/>
    <mergeCell ref="I44:K44"/>
    <mergeCell ref="N44:P44"/>
    <mergeCell ref="S44:U44"/>
    <mergeCell ref="W44:Y44"/>
    <mergeCell ref="AA44:AC44"/>
    <mergeCell ref="AE44:AG44"/>
    <mergeCell ref="AI44:AK44"/>
    <mergeCell ref="AN44:AP44"/>
    <mergeCell ref="E45:F45"/>
    <mergeCell ref="I45:K45"/>
    <mergeCell ref="N45:P45"/>
    <mergeCell ref="S45:U45"/>
    <mergeCell ref="W45:Y45"/>
    <mergeCell ref="AA45:AC45"/>
    <mergeCell ref="AE45:AG45"/>
    <mergeCell ref="AI45:AK45"/>
    <mergeCell ref="AN45:AP45"/>
    <mergeCell ref="I46:K46"/>
    <mergeCell ref="N46:P46"/>
    <mergeCell ref="S46:U46"/>
    <mergeCell ref="W46:Y46"/>
    <mergeCell ref="AA46:AC46"/>
    <mergeCell ref="AE46:AG46"/>
    <mergeCell ref="AI46:AK46"/>
    <mergeCell ref="AN46:AP46"/>
    <mergeCell ref="I47:K47"/>
    <mergeCell ref="N47:P47"/>
    <mergeCell ref="S47:U47"/>
    <mergeCell ref="W47:Y47"/>
    <mergeCell ref="AA47:AC47"/>
    <mergeCell ref="AE47:AG47"/>
    <mergeCell ref="AI47:AK47"/>
    <mergeCell ref="AN47:AP47"/>
    <mergeCell ref="I48:K48"/>
    <mergeCell ref="N48:P48"/>
    <mergeCell ref="S48:U48"/>
    <mergeCell ref="W48:Y48"/>
    <mergeCell ref="AA48:AC48"/>
    <mergeCell ref="AE48:AG48"/>
    <mergeCell ref="AI48:AK48"/>
    <mergeCell ref="AN48:AP48"/>
    <mergeCell ref="I49:K49"/>
    <mergeCell ref="N49:P49"/>
    <mergeCell ref="S49:U49"/>
    <mergeCell ref="W49:Y49"/>
    <mergeCell ref="AA49:AC49"/>
    <mergeCell ref="AE49:AG49"/>
    <mergeCell ref="AI49:AK49"/>
    <mergeCell ref="AN49:AP49"/>
    <mergeCell ref="E50:F50"/>
    <mergeCell ref="I50:K50"/>
    <mergeCell ref="N50:P50"/>
    <mergeCell ref="S50:U50"/>
    <mergeCell ref="W50:Y50"/>
    <mergeCell ref="AA50:AC50"/>
    <mergeCell ref="AE50:AG50"/>
    <mergeCell ref="AI50:AK50"/>
    <mergeCell ref="AN50:AP50"/>
    <mergeCell ref="D51:F51"/>
    <mergeCell ref="I51:K51"/>
    <mergeCell ref="N51:P51"/>
    <mergeCell ref="S51:U51"/>
    <mergeCell ref="W51:Y51"/>
    <mergeCell ref="AA51:AC51"/>
    <mergeCell ref="AE51:AG51"/>
    <mergeCell ref="AI51:AK51"/>
    <mergeCell ref="AN51:AP51"/>
    <mergeCell ref="B56:F56"/>
    <mergeCell ref="B57:F57"/>
    <mergeCell ref="H57:L57"/>
    <mergeCell ref="M57:Q57"/>
    <mergeCell ref="R57:V57"/>
    <mergeCell ref="W57:Z58"/>
    <mergeCell ref="AA57:AL57"/>
    <mergeCell ref="AM57:AQ57"/>
    <mergeCell ref="B58:F58"/>
    <mergeCell ref="AA58:AD58"/>
    <mergeCell ref="AE58:AH58"/>
    <mergeCell ref="AI58:AL58"/>
    <mergeCell ref="B60:F60"/>
    <mergeCell ref="C61:F61"/>
    <mergeCell ref="D62:F62"/>
    <mergeCell ref="I62:K62"/>
    <mergeCell ref="N62:P62"/>
    <mergeCell ref="S62:U62"/>
    <mergeCell ref="W62:Y62"/>
    <mergeCell ref="AA62:AC62"/>
    <mergeCell ref="AE62:AG62"/>
    <mergeCell ref="AI62:AK62"/>
    <mergeCell ref="AN62:AP62"/>
    <mergeCell ref="E63:F63"/>
    <mergeCell ref="I63:K63"/>
    <mergeCell ref="N63:P63"/>
    <mergeCell ref="S63:U63"/>
    <mergeCell ref="W63:Y63"/>
    <mergeCell ref="AA63:AC63"/>
    <mergeCell ref="AE63:AG63"/>
    <mergeCell ref="AI63:AK63"/>
    <mergeCell ref="AN63:AP63"/>
    <mergeCell ref="I64:K64"/>
    <mergeCell ref="N64:P64"/>
    <mergeCell ref="S64:U64"/>
    <mergeCell ref="W64:Y64"/>
    <mergeCell ref="AA64:AC64"/>
    <mergeCell ref="AE64:AG64"/>
    <mergeCell ref="AI64:AK64"/>
    <mergeCell ref="AN64:AP64"/>
    <mergeCell ref="I65:K65"/>
    <mergeCell ref="N65:P65"/>
    <mergeCell ref="S65:U65"/>
    <mergeCell ref="W65:Y65"/>
    <mergeCell ref="AA65:AC65"/>
    <mergeCell ref="AE65:AG65"/>
    <mergeCell ref="AI65:AK65"/>
    <mergeCell ref="AN65:AP65"/>
    <mergeCell ref="I66:K66"/>
    <mergeCell ref="N66:P66"/>
    <mergeCell ref="S66:U66"/>
    <mergeCell ref="W66:Y66"/>
    <mergeCell ref="AA66:AC66"/>
    <mergeCell ref="AE66:AG66"/>
    <mergeCell ref="AI66:AK66"/>
    <mergeCell ref="AN66:AP66"/>
    <mergeCell ref="I67:K67"/>
    <mergeCell ref="N67:P67"/>
    <mergeCell ref="S67:U67"/>
    <mergeCell ref="W67:Y67"/>
    <mergeCell ref="AA67:AC67"/>
    <mergeCell ref="AE67:AG67"/>
    <mergeCell ref="AI67:AK67"/>
    <mergeCell ref="AN67:AP67"/>
    <mergeCell ref="E68:F68"/>
    <mergeCell ref="I68:K68"/>
    <mergeCell ref="N68:P68"/>
    <mergeCell ref="S68:U68"/>
    <mergeCell ref="W68:Y68"/>
    <mergeCell ref="AA68:AC68"/>
    <mergeCell ref="AE68:AG68"/>
    <mergeCell ref="AI68:AK68"/>
    <mergeCell ref="AN68:AP68"/>
    <mergeCell ref="D69:F69"/>
    <mergeCell ref="I69:K69"/>
    <mergeCell ref="N69:P69"/>
    <mergeCell ref="S69:U69"/>
    <mergeCell ref="W69:Y69"/>
    <mergeCell ref="AA69:AC69"/>
    <mergeCell ref="AE69:AG69"/>
    <mergeCell ref="AI69:AK69"/>
    <mergeCell ref="AN69:AP69"/>
    <mergeCell ref="C72:F72"/>
    <mergeCell ref="D73:F73"/>
    <mergeCell ref="I73:K73"/>
    <mergeCell ref="N73:P73"/>
    <mergeCell ref="S73:U73"/>
    <mergeCell ref="W73:Y73"/>
    <mergeCell ref="AA73:AC73"/>
    <mergeCell ref="AE73:AG73"/>
    <mergeCell ref="AI73:AK73"/>
    <mergeCell ref="AN73:AP73"/>
    <mergeCell ref="E74:F74"/>
    <mergeCell ref="I74:K74"/>
    <mergeCell ref="N74:P74"/>
    <mergeCell ref="S74:U74"/>
    <mergeCell ref="W74:Y74"/>
    <mergeCell ref="AA74:AC74"/>
    <mergeCell ref="AE74:AG74"/>
    <mergeCell ref="AI74:AK74"/>
    <mergeCell ref="AN74:AP74"/>
    <mergeCell ref="I75:K75"/>
    <mergeCell ref="N75:P75"/>
    <mergeCell ref="S75:U75"/>
    <mergeCell ref="W75:Y75"/>
    <mergeCell ref="AA75:AC75"/>
    <mergeCell ref="AE75:AG75"/>
    <mergeCell ref="AI75:AK75"/>
    <mergeCell ref="AN75:AP75"/>
    <mergeCell ref="I76:K76"/>
    <mergeCell ref="N76:P76"/>
    <mergeCell ref="S76:U76"/>
    <mergeCell ref="W76:Y76"/>
    <mergeCell ref="AA76:AC76"/>
    <mergeCell ref="AE76:AG76"/>
    <mergeCell ref="AI76:AK76"/>
    <mergeCell ref="AN76:AP76"/>
    <mergeCell ref="I77:K77"/>
    <mergeCell ref="N77:P77"/>
    <mergeCell ref="S77:U77"/>
    <mergeCell ref="W77:Y77"/>
    <mergeCell ref="AA77:AC77"/>
    <mergeCell ref="AE77:AG77"/>
    <mergeCell ref="AI77:AK77"/>
    <mergeCell ref="AN77:AP77"/>
    <mergeCell ref="I78:K78"/>
    <mergeCell ref="N78:P78"/>
    <mergeCell ref="S78:U78"/>
    <mergeCell ref="W78:Y78"/>
    <mergeCell ref="AA78:AC78"/>
    <mergeCell ref="AE78:AG78"/>
    <mergeCell ref="AI78:AK78"/>
    <mergeCell ref="AN78:AP78"/>
    <mergeCell ref="E79:F79"/>
    <mergeCell ref="I79:K79"/>
    <mergeCell ref="N79:P79"/>
    <mergeCell ref="S79:U79"/>
    <mergeCell ref="W79:Y79"/>
    <mergeCell ref="AA79:AC79"/>
    <mergeCell ref="AE79:AG79"/>
    <mergeCell ref="AI79:AK79"/>
    <mergeCell ref="AN79:AP79"/>
    <mergeCell ref="D80:F80"/>
    <mergeCell ref="I80:K80"/>
    <mergeCell ref="N80:P80"/>
    <mergeCell ref="S80:U80"/>
    <mergeCell ref="W80:Y80"/>
    <mergeCell ref="AA80:AC80"/>
    <mergeCell ref="AE80:AG80"/>
    <mergeCell ref="AI80:AK80"/>
    <mergeCell ref="AN80:AP80"/>
    <mergeCell ref="B84:F84"/>
    <mergeCell ref="C85:F85"/>
    <mergeCell ref="D86:F86"/>
    <mergeCell ref="I86:K86"/>
    <mergeCell ref="N86:P86"/>
    <mergeCell ref="S86:U86"/>
    <mergeCell ref="W86:Y86"/>
    <mergeCell ref="AA86:AC86"/>
    <mergeCell ref="AE86:AG86"/>
    <mergeCell ref="AI86:AK86"/>
    <mergeCell ref="AN86:AP86"/>
    <mergeCell ref="E87:F87"/>
    <mergeCell ref="I87:K87"/>
    <mergeCell ref="N87:P87"/>
    <mergeCell ref="S87:U87"/>
    <mergeCell ref="W87:Y87"/>
    <mergeCell ref="AA87:AC87"/>
    <mergeCell ref="AE87:AG87"/>
    <mergeCell ref="AI87:AK87"/>
    <mergeCell ref="AN87:AP87"/>
    <mergeCell ref="I88:K88"/>
    <mergeCell ref="N88:P88"/>
    <mergeCell ref="S88:U88"/>
    <mergeCell ref="W88:Y88"/>
    <mergeCell ref="AA88:AC88"/>
    <mergeCell ref="AE88:AG88"/>
    <mergeCell ref="AI88:AK88"/>
    <mergeCell ref="AN88:AP88"/>
    <mergeCell ref="I89:K89"/>
    <mergeCell ref="N89:P89"/>
    <mergeCell ref="S89:U89"/>
    <mergeCell ref="W89:Y89"/>
    <mergeCell ref="AA89:AC89"/>
    <mergeCell ref="AE89:AG89"/>
    <mergeCell ref="AI89:AK89"/>
    <mergeCell ref="AN89:AP89"/>
    <mergeCell ref="I90:K90"/>
    <mergeCell ref="N90:P90"/>
    <mergeCell ref="S90:U90"/>
    <mergeCell ref="W90:Y90"/>
    <mergeCell ref="AA90:AC90"/>
    <mergeCell ref="AE90:AG90"/>
    <mergeCell ref="AI90:AK90"/>
    <mergeCell ref="AN90:AP90"/>
    <mergeCell ref="I91:K91"/>
    <mergeCell ref="N91:P91"/>
    <mergeCell ref="S91:U91"/>
    <mergeCell ref="W91:Y91"/>
    <mergeCell ref="AA91:AC91"/>
    <mergeCell ref="AE91:AG91"/>
    <mergeCell ref="AI91:AK91"/>
    <mergeCell ref="AN91:AP91"/>
    <mergeCell ref="E92:F92"/>
    <mergeCell ref="I92:K92"/>
    <mergeCell ref="N92:P92"/>
    <mergeCell ref="S92:U92"/>
    <mergeCell ref="W92:Y92"/>
    <mergeCell ref="AA92:AC92"/>
    <mergeCell ref="AE92:AG92"/>
    <mergeCell ref="AI92:AK92"/>
    <mergeCell ref="AN92:AP92"/>
    <mergeCell ref="D93:F93"/>
    <mergeCell ref="I93:K93"/>
    <mergeCell ref="N93:P93"/>
    <mergeCell ref="S93:U93"/>
    <mergeCell ref="W93:Y93"/>
    <mergeCell ref="AA93:AC93"/>
    <mergeCell ref="AE93:AG93"/>
    <mergeCell ref="AI93:AK93"/>
    <mergeCell ref="AN93:AP93"/>
    <mergeCell ref="C96:F96"/>
    <mergeCell ref="D97:F97"/>
    <mergeCell ref="I97:K97"/>
    <mergeCell ref="N97:P97"/>
    <mergeCell ref="S97:U97"/>
    <mergeCell ref="W97:Y97"/>
    <mergeCell ref="AA97:AC97"/>
    <mergeCell ref="AE97:AG97"/>
    <mergeCell ref="AI97:AK97"/>
    <mergeCell ref="AN97:AP97"/>
    <mergeCell ref="E98:F98"/>
    <mergeCell ref="I98:K98"/>
    <mergeCell ref="N98:P98"/>
    <mergeCell ref="S98:U98"/>
    <mergeCell ref="W98:Y98"/>
    <mergeCell ref="AA98:AC98"/>
    <mergeCell ref="AE98:AG98"/>
    <mergeCell ref="AI98:AK98"/>
    <mergeCell ref="AN98:AP98"/>
    <mergeCell ref="I99:K99"/>
    <mergeCell ref="N99:P99"/>
    <mergeCell ref="S99:U99"/>
    <mergeCell ref="W99:Y99"/>
    <mergeCell ref="AA99:AC99"/>
    <mergeCell ref="AE99:AG99"/>
    <mergeCell ref="AI99:AK99"/>
    <mergeCell ref="AN99:AP99"/>
    <mergeCell ref="I100:K100"/>
    <mergeCell ref="N100:P100"/>
    <mergeCell ref="S100:U100"/>
    <mergeCell ref="W100:Y100"/>
    <mergeCell ref="AA100:AC100"/>
    <mergeCell ref="AE100:AG100"/>
    <mergeCell ref="AI100:AK100"/>
    <mergeCell ref="AN100:AP100"/>
    <mergeCell ref="I101:K101"/>
    <mergeCell ref="N101:P101"/>
    <mergeCell ref="S101:U101"/>
    <mergeCell ref="W101:Y101"/>
    <mergeCell ref="AA101:AC101"/>
    <mergeCell ref="AE101:AG101"/>
    <mergeCell ref="AI101:AK101"/>
    <mergeCell ref="AN101:AP101"/>
    <mergeCell ref="I102:K102"/>
    <mergeCell ref="N102:P102"/>
    <mergeCell ref="S102:U102"/>
    <mergeCell ref="W102:Y102"/>
    <mergeCell ref="AA102:AC102"/>
    <mergeCell ref="AE102:AG102"/>
    <mergeCell ref="AI102:AK102"/>
    <mergeCell ref="AN102:AP102"/>
    <mergeCell ref="E103:F103"/>
    <mergeCell ref="I103:K103"/>
    <mergeCell ref="N103:P103"/>
    <mergeCell ref="S103:U103"/>
    <mergeCell ref="W103:Y103"/>
    <mergeCell ref="AA103:AC103"/>
    <mergeCell ref="AE103:AG103"/>
    <mergeCell ref="AI103:AK103"/>
    <mergeCell ref="AN103:AP103"/>
    <mergeCell ref="D104:F104"/>
    <mergeCell ref="I104:K104"/>
    <mergeCell ref="N104:P104"/>
    <mergeCell ref="S104:U104"/>
    <mergeCell ref="W104:Y104"/>
    <mergeCell ref="AA104:AC104"/>
    <mergeCell ref="AE104:AG104"/>
    <mergeCell ref="AI104:AK104"/>
    <mergeCell ref="AN104:AP104"/>
    <mergeCell ref="B109:F109"/>
    <mergeCell ref="B110:F110"/>
    <mergeCell ref="H110:L110"/>
    <mergeCell ref="M110:Q110"/>
    <mergeCell ref="R110:V110"/>
    <mergeCell ref="W110:Z111"/>
    <mergeCell ref="AA110:AL110"/>
    <mergeCell ref="AM110:AQ110"/>
    <mergeCell ref="B111:F111"/>
    <mergeCell ref="AA111:AD111"/>
    <mergeCell ref="AE111:AH111"/>
    <mergeCell ref="AI111:AL111"/>
    <mergeCell ref="B113:F113"/>
    <mergeCell ref="C114:F114"/>
    <mergeCell ref="D115:F115"/>
    <mergeCell ref="I115:K115"/>
    <mergeCell ref="N115:P115"/>
    <mergeCell ref="S115:U115"/>
    <mergeCell ref="W115:Y115"/>
    <mergeCell ref="AA115:AC115"/>
    <mergeCell ref="AE115:AG115"/>
    <mergeCell ref="AI115:AK115"/>
    <mergeCell ref="AN115:AP115"/>
    <mergeCell ref="E116:F116"/>
    <mergeCell ref="I116:K116"/>
    <mergeCell ref="N116:P116"/>
    <mergeCell ref="S116:U116"/>
    <mergeCell ref="W116:Y116"/>
    <mergeCell ref="AA116:AC116"/>
    <mergeCell ref="AE116:AG116"/>
    <mergeCell ref="AI116:AK116"/>
    <mergeCell ref="AN116:AP116"/>
    <mergeCell ref="I117:K117"/>
    <mergeCell ref="N117:P117"/>
    <mergeCell ref="S117:U117"/>
    <mergeCell ref="W117:Y117"/>
    <mergeCell ref="AA117:AC117"/>
    <mergeCell ref="AE117:AG117"/>
    <mergeCell ref="AI117:AK117"/>
    <mergeCell ref="AN117:AP117"/>
    <mergeCell ref="I118:K118"/>
    <mergeCell ref="N118:P118"/>
    <mergeCell ref="S118:U118"/>
    <mergeCell ref="W118:Y118"/>
    <mergeCell ref="AA118:AC118"/>
    <mergeCell ref="AE118:AG118"/>
    <mergeCell ref="AI118:AK118"/>
    <mergeCell ref="AN118:AP118"/>
    <mergeCell ref="I119:K119"/>
    <mergeCell ref="N119:P119"/>
    <mergeCell ref="S119:U119"/>
    <mergeCell ref="W119:Y119"/>
    <mergeCell ref="AA119:AC119"/>
    <mergeCell ref="AE119:AG119"/>
    <mergeCell ref="AI119:AK119"/>
    <mergeCell ref="AN119:AP119"/>
    <mergeCell ref="I120:K120"/>
    <mergeCell ref="N120:P120"/>
    <mergeCell ref="S120:U120"/>
    <mergeCell ref="W120:Y120"/>
    <mergeCell ref="AA120:AC120"/>
    <mergeCell ref="AE120:AG120"/>
    <mergeCell ref="AI120:AK120"/>
    <mergeCell ref="AN120:AP120"/>
    <mergeCell ref="E121:F121"/>
    <mergeCell ref="I121:K121"/>
    <mergeCell ref="N121:P121"/>
    <mergeCell ref="S121:U121"/>
    <mergeCell ref="W121:Y121"/>
    <mergeCell ref="AA121:AC121"/>
    <mergeCell ref="AE121:AG121"/>
    <mergeCell ref="AI121:AK121"/>
    <mergeCell ref="AN121:AP121"/>
    <mergeCell ref="D122:F122"/>
    <mergeCell ref="I122:K122"/>
    <mergeCell ref="N122:P122"/>
    <mergeCell ref="S122:U122"/>
    <mergeCell ref="W122:Y122"/>
    <mergeCell ref="AA122:AC122"/>
    <mergeCell ref="AE122:AG122"/>
    <mergeCell ref="AI122:AK122"/>
    <mergeCell ref="AN122:AP122"/>
    <mergeCell ref="C125:F125"/>
    <mergeCell ref="D126:F126"/>
    <mergeCell ref="I126:K126"/>
    <mergeCell ref="N126:P126"/>
    <mergeCell ref="S126:U126"/>
    <mergeCell ref="W126:Y126"/>
    <mergeCell ref="AA126:AC126"/>
    <mergeCell ref="AE126:AG126"/>
    <mergeCell ref="AI126:AK126"/>
    <mergeCell ref="AN126:AP126"/>
    <mergeCell ref="E127:F127"/>
    <mergeCell ref="I127:K127"/>
    <mergeCell ref="N127:P127"/>
    <mergeCell ref="S127:U127"/>
    <mergeCell ref="W127:Y127"/>
    <mergeCell ref="AA127:AC127"/>
    <mergeCell ref="AE127:AG127"/>
    <mergeCell ref="AI127:AK127"/>
    <mergeCell ref="AN127:AP127"/>
    <mergeCell ref="I128:K128"/>
    <mergeCell ref="N128:P128"/>
    <mergeCell ref="S128:U128"/>
    <mergeCell ref="W128:Y128"/>
    <mergeCell ref="AA128:AC128"/>
    <mergeCell ref="AE128:AG128"/>
    <mergeCell ref="AI128:AK128"/>
    <mergeCell ref="AN128:AP128"/>
    <mergeCell ref="I129:K129"/>
    <mergeCell ref="N129:P129"/>
    <mergeCell ref="S129:U129"/>
    <mergeCell ref="W129:Y129"/>
    <mergeCell ref="AA129:AC129"/>
    <mergeCell ref="AE129:AG129"/>
    <mergeCell ref="AI129:AK129"/>
    <mergeCell ref="AN129:AP129"/>
    <mergeCell ref="I130:K130"/>
    <mergeCell ref="N130:P130"/>
    <mergeCell ref="S130:U130"/>
    <mergeCell ref="W130:Y130"/>
    <mergeCell ref="AA130:AC130"/>
    <mergeCell ref="AE130:AG130"/>
    <mergeCell ref="AI130:AK130"/>
    <mergeCell ref="AN130:AP130"/>
    <mergeCell ref="I131:K131"/>
    <mergeCell ref="N131:P131"/>
    <mergeCell ref="S131:U131"/>
    <mergeCell ref="W131:Y131"/>
    <mergeCell ref="AA131:AC131"/>
    <mergeCell ref="AE131:AG131"/>
    <mergeCell ref="AI131:AK131"/>
    <mergeCell ref="AN131:AP131"/>
    <mergeCell ref="E132:F132"/>
    <mergeCell ref="I132:K132"/>
    <mergeCell ref="N132:P132"/>
    <mergeCell ref="S132:U132"/>
    <mergeCell ref="W132:Y132"/>
    <mergeCell ref="AA132:AC132"/>
    <mergeCell ref="AE132:AG132"/>
    <mergeCell ref="AI132:AK132"/>
    <mergeCell ref="AN132:AP132"/>
    <mergeCell ref="D133:F133"/>
    <mergeCell ref="I133:K133"/>
    <mergeCell ref="N133:P133"/>
    <mergeCell ref="S133:U133"/>
    <mergeCell ref="W133:Y133"/>
    <mergeCell ref="AA133:AC133"/>
    <mergeCell ref="AE133:AG133"/>
    <mergeCell ref="AI133:AK133"/>
    <mergeCell ref="AN133:AP133"/>
    <mergeCell ref="B137:F137"/>
    <mergeCell ref="C138:F138"/>
    <mergeCell ref="D139:F139"/>
    <mergeCell ref="I139:K139"/>
    <mergeCell ref="N139:P139"/>
    <mergeCell ref="S139:U139"/>
    <mergeCell ref="W139:Y139"/>
    <mergeCell ref="AA139:AC139"/>
    <mergeCell ref="AE139:AG139"/>
    <mergeCell ref="AI139:AK139"/>
    <mergeCell ref="AN139:AP139"/>
    <mergeCell ref="E140:F140"/>
    <mergeCell ref="I140:K140"/>
    <mergeCell ref="N140:P140"/>
    <mergeCell ref="S140:U140"/>
    <mergeCell ref="W140:Y140"/>
    <mergeCell ref="AA140:AC140"/>
    <mergeCell ref="AE140:AG140"/>
    <mergeCell ref="AI140:AK140"/>
    <mergeCell ref="AN140:AP140"/>
    <mergeCell ref="I141:K141"/>
    <mergeCell ref="N141:P141"/>
    <mergeCell ref="S141:U141"/>
    <mergeCell ref="W141:Y141"/>
    <mergeCell ref="AA141:AC141"/>
    <mergeCell ref="AE141:AG141"/>
    <mergeCell ref="AI141:AK141"/>
    <mergeCell ref="AN141:AP141"/>
    <mergeCell ref="I142:K142"/>
    <mergeCell ref="N142:P142"/>
    <mergeCell ref="S142:U142"/>
    <mergeCell ref="W142:Y142"/>
    <mergeCell ref="AA142:AC142"/>
    <mergeCell ref="AE142:AG142"/>
    <mergeCell ref="AI142:AK142"/>
    <mergeCell ref="AN142:AP142"/>
    <mergeCell ref="I143:K143"/>
    <mergeCell ref="N143:P143"/>
    <mergeCell ref="S143:U143"/>
    <mergeCell ref="W143:Y143"/>
    <mergeCell ref="AA143:AC143"/>
    <mergeCell ref="AE143:AG143"/>
    <mergeCell ref="AI143:AK143"/>
    <mergeCell ref="AN143:AP143"/>
    <mergeCell ref="I144:K144"/>
    <mergeCell ref="N144:P144"/>
    <mergeCell ref="S144:U144"/>
    <mergeCell ref="W144:Y144"/>
    <mergeCell ref="AA144:AC144"/>
    <mergeCell ref="AE144:AG144"/>
    <mergeCell ref="AI144:AK144"/>
    <mergeCell ref="AN144:AP144"/>
    <mergeCell ref="E145:F145"/>
    <mergeCell ref="I145:K145"/>
    <mergeCell ref="N145:P145"/>
    <mergeCell ref="S145:U145"/>
    <mergeCell ref="W145:Y145"/>
    <mergeCell ref="AA145:AC145"/>
    <mergeCell ref="AE145:AG145"/>
    <mergeCell ref="AI145:AK145"/>
    <mergeCell ref="AN145:AP145"/>
    <mergeCell ref="D146:F146"/>
    <mergeCell ref="I146:K146"/>
    <mergeCell ref="N146:P146"/>
    <mergeCell ref="S146:U146"/>
    <mergeCell ref="W146:Y146"/>
    <mergeCell ref="AA146:AC146"/>
    <mergeCell ref="AE146:AG146"/>
    <mergeCell ref="AI146:AK146"/>
    <mergeCell ref="AN146:AP146"/>
    <mergeCell ref="C149:F149"/>
    <mergeCell ref="D150:F150"/>
    <mergeCell ref="I150:K150"/>
    <mergeCell ref="N150:P150"/>
    <mergeCell ref="S150:U150"/>
    <mergeCell ref="W150:Y150"/>
    <mergeCell ref="AA150:AC150"/>
    <mergeCell ref="AE150:AG150"/>
    <mergeCell ref="AI150:AK150"/>
    <mergeCell ref="AN150:AP150"/>
    <mergeCell ref="E151:F151"/>
    <mergeCell ref="I151:K151"/>
    <mergeCell ref="N151:P151"/>
    <mergeCell ref="S151:U151"/>
    <mergeCell ref="W151:Y151"/>
    <mergeCell ref="AA151:AC151"/>
    <mergeCell ref="AE151:AG151"/>
    <mergeCell ref="AI151:AK151"/>
    <mergeCell ref="AN151:AP151"/>
    <mergeCell ref="I152:K152"/>
    <mergeCell ref="N152:P152"/>
    <mergeCell ref="S152:U152"/>
    <mergeCell ref="W152:Y152"/>
    <mergeCell ref="AA152:AC152"/>
    <mergeCell ref="AE152:AG152"/>
    <mergeCell ref="AI152:AK152"/>
    <mergeCell ref="AN152:AP152"/>
    <mergeCell ref="I153:K153"/>
    <mergeCell ref="N153:P153"/>
    <mergeCell ref="S153:U153"/>
    <mergeCell ref="W153:Y153"/>
    <mergeCell ref="AA153:AC153"/>
    <mergeCell ref="AE153:AG153"/>
    <mergeCell ref="AI153:AK153"/>
    <mergeCell ref="AN153:AP153"/>
    <mergeCell ref="I154:K154"/>
    <mergeCell ref="N154:P154"/>
    <mergeCell ref="S154:U154"/>
    <mergeCell ref="W154:Y154"/>
    <mergeCell ref="AA154:AC154"/>
    <mergeCell ref="AE154:AG154"/>
    <mergeCell ref="AI154:AK154"/>
    <mergeCell ref="AN154:AP154"/>
    <mergeCell ref="I155:K155"/>
    <mergeCell ref="N155:P155"/>
    <mergeCell ref="S155:U155"/>
    <mergeCell ref="W155:Y155"/>
    <mergeCell ref="AA155:AC155"/>
    <mergeCell ref="AE155:AG155"/>
    <mergeCell ref="AI155:AK155"/>
    <mergeCell ref="AN155:AP155"/>
    <mergeCell ref="E156:F156"/>
    <mergeCell ref="I156:K156"/>
    <mergeCell ref="N156:P156"/>
    <mergeCell ref="S156:U156"/>
    <mergeCell ref="W156:Y156"/>
    <mergeCell ref="AA156:AC156"/>
    <mergeCell ref="AE156:AG156"/>
    <mergeCell ref="AI156:AK156"/>
    <mergeCell ref="AN156:AP156"/>
    <mergeCell ref="D157:F157"/>
    <mergeCell ref="I157:K157"/>
    <mergeCell ref="N157:P157"/>
    <mergeCell ref="S157:U157"/>
    <mergeCell ref="W157:Y157"/>
    <mergeCell ref="AA157:AC157"/>
    <mergeCell ref="AE157:AG157"/>
    <mergeCell ref="AI157:AK157"/>
    <mergeCell ref="AN157:AP157"/>
    <mergeCell ref="B162:F162"/>
    <mergeCell ref="B163:F163"/>
    <mergeCell ref="H163:L163"/>
    <mergeCell ref="M163:Q163"/>
    <mergeCell ref="R163:V163"/>
    <mergeCell ref="W163:Z164"/>
    <mergeCell ref="AA163:AL163"/>
    <mergeCell ref="AM163:AQ163"/>
    <mergeCell ref="B164:F164"/>
    <mergeCell ref="AA164:AD164"/>
    <mergeCell ref="AE164:AH164"/>
    <mergeCell ref="AI164:AL164"/>
    <mergeCell ref="C167:F167"/>
    <mergeCell ref="D168:F168"/>
    <mergeCell ref="I168:K168"/>
    <mergeCell ref="N168:P168"/>
    <mergeCell ref="S168:U168"/>
    <mergeCell ref="W168:Y168"/>
    <mergeCell ref="AA168:AC168"/>
    <mergeCell ref="AE168:AG168"/>
    <mergeCell ref="AI168:AK168"/>
    <mergeCell ref="AN168:AP168"/>
    <mergeCell ref="E169:F169"/>
    <mergeCell ref="I169:K169"/>
    <mergeCell ref="N169:P169"/>
    <mergeCell ref="S169:U169"/>
    <mergeCell ref="W169:Y169"/>
    <mergeCell ref="AA169:AC169"/>
    <mergeCell ref="AE169:AG169"/>
    <mergeCell ref="AI169:AK169"/>
    <mergeCell ref="AN169:AP169"/>
    <mergeCell ref="I170:K170"/>
    <mergeCell ref="N170:P170"/>
    <mergeCell ref="S170:U170"/>
    <mergeCell ref="W170:Y170"/>
    <mergeCell ref="AA170:AC170"/>
    <mergeCell ref="AE170:AG170"/>
    <mergeCell ref="AI170:AK170"/>
    <mergeCell ref="AN170:AP170"/>
    <mergeCell ref="I171:K171"/>
    <mergeCell ref="N171:P171"/>
    <mergeCell ref="S171:U171"/>
    <mergeCell ref="W171:Y171"/>
    <mergeCell ref="AA171:AC171"/>
    <mergeCell ref="AE171:AG171"/>
    <mergeCell ref="AI171:AK171"/>
    <mergeCell ref="AN171:AP171"/>
    <mergeCell ref="I172:K172"/>
    <mergeCell ref="N172:P172"/>
    <mergeCell ref="S172:U172"/>
    <mergeCell ref="W172:Y172"/>
    <mergeCell ref="AA172:AC172"/>
    <mergeCell ref="AE172:AG172"/>
    <mergeCell ref="AI172:AK172"/>
    <mergeCell ref="AN172:AP172"/>
    <mergeCell ref="I173:K173"/>
    <mergeCell ref="N173:P173"/>
    <mergeCell ref="S173:U173"/>
    <mergeCell ref="W173:Y173"/>
    <mergeCell ref="AA173:AC173"/>
    <mergeCell ref="AE173:AG173"/>
    <mergeCell ref="AI173:AK173"/>
    <mergeCell ref="AN173:AP173"/>
    <mergeCell ref="E174:F174"/>
    <mergeCell ref="I174:K174"/>
    <mergeCell ref="N174:P174"/>
    <mergeCell ref="S174:U174"/>
    <mergeCell ref="W174:Y174"/>
    <mergeCell ref="AA174:AC174"/>
    <mergeCell ref="AE174:AG174"/>
    <mergeCell ref="AI174:AK174"/>
    <mergeCell ref="AN174:AP174"/>
    <mergeCell ref="D175:F175"/>
    <mergeCell ref="I175:K175"/>
    <mergeCell ref="N175:P175"/>
    <mergeCell ref="S175:U175"/>
    <mergeCell ref="W175:Y175"/>
    <mergeCell ref="AA175:AC175"/>
    <mergeCell ref="AE175:AG175"/>
    <mergeCell ref="AI175:AK175"/>
    <mergeCell ref="AN175:AP175"/>
    <mergeCell ref="C178:F178"/>
    <mergeCell ref="D179:F179"/>
    <mergeCell ref="I179:K179"/>
    <mergeCell ref="N179:P179"/>
    <mergeCell ref="S179:U179"/>
    <mergeCell ref="W179:Y179"/>
    <mergeCell ref="AA179:AC179"/>
    <mergeCell ref="AE179:AG179"/>
    <mergeCell ref="AI179:AK179"/>
    <mergeCell ref="AN179:AP179"/>
    <mergeCell ref="E180:F180"/>
    <mergeCell ref="I180:K180"/>
    <mergeCell ref="N180:P180"/>
    <mergeCell ref="S180:U180"/>
    <mergeCell ref="W180:Y180"/>
    <mergeCell ref="AA180:AC180"/>
    <mergeCell ref="AE180:AG180"/>
    <mergeCell ref="AI180:AK180"/>
    <mergeCell ref="AN180:AP180"/>
    <mergeCell ref="I181:K181"/>
    <mergeCell ref="N181:P181"/>
    <mergeCell ref="S181:U181"/>
    <mergeCell ref="W181:Y181"/>
    <mergeCell ref="AA181:AC181"/>
    <mergeCell ref="AE181:AG181"/>
    <mergeCell ref="AI181:AK181"/>
    <mergeCell ref="AN181:AP181"/>
    <mergeCell ref="I182:K182"/>
    <mergeCell ref="N182:P182"/>
    <mergeCell ref="S182:U182"/>
    <mergeCell ref="W182:Y182"/>
    <mergeCell ref="AA182:AC182"/>
    <mergeCell ref="AE182:AG182"/>
    <mergeCell ref="AI182:AK182"/>
    <mergeCell ref="AN182:AP182"/>
    <mergeCell ref="I183:K183"/>
    <mergeCell ref="N183:P183"/>
    <mergeCell ref="S183:U183"/>
    <mergeCell ref="W183:Y183"/>
    <mergeCell ref="AA183:AC183"/>
    <mergeCell ref="AE183:AG183"/>
    <mergeCell ref="AI183:AK183"/>
    <mergeCell ref="AN183:AP183"/>
    <mergeCell ref="I184:K184"/>
    <mergeCell ref="N184:P184"/>
    <mergeCell ref="S184:U184"/>
    <mergeCell ref="W184:Y184"/>
    <mergeCell ref="AA184:AC184"/>
    <mergeCell ref="AE184:AG184"/>
    <mergeCell ref="AI184:AK184"/>
    <mergeCell ref="AN184:AP184"/>
    <mergeCell ref="E185:F185"/>
    <mergeCell ref="I185:K185"/>
    <mergeCell ref="N185:P185"/>
    <mergeCell ref="S185:U185"/>
    <mergeCell ref="W185:Y185"/>
    <mergeCell ref="AA185:AC185"/>
    <mergeCell ref="AE185:AG185"/>
    <mergeCell ref="AI185:AK185"/>
    <mergeCell ref="AN185:AP185"/>
    <mergeCell ref="D186:F186"/>
    <mergeCell ref="I186:K186"/>
    <mergeCell ref="N186:P186"/>
    <mergeCell ref="S186:U186"/>
    <mergeCell ref="W186:Y186"/>
    <mergeCell ref="AA186:AC186"/>
    <mergeCell ref="AE186:AG186"/>
    <mergeCell ref="AI186:AK186"/>
    <mergeCell ref="AN186:AP186"/>
    <mergeCell ref="C191:F191"/>
    <mergeCell ref="D192:F192"/>
    <mergeCell ref="I192:K192"/>
    <mergeCell ref="N192:P192"/>
    <mergeCell ref="S192:U192"/>
    <mergeCell ref="W192:Y192"/>
    <mergeCell ref="AA192:AC192"/>
    <mergeCell ref="AE192:AG192"/>
    <mergeCell ref="AI192:AK192"/>
    <mergeCell ref="AN192:AP192"/>
    <mergeCell ref="E193:F193"/>
    <mergeCell ref="I193:K193"/>
    <mergeCell ref="N193:P193"/>
    <mergeCell ref="S193:U193"/>
    <mergeCell ref="W193:Y193"/>
    <mergeCell ref="AA193:AC193"/>
    <mergeCell ref="AE193:AG193"/>
    <mergeCell ref="AI193:AK193"/>
    <mergeCell ref="AN193:AP193"/>
    <mergeCell ref="I194:K194"/>
    <mergeCell ref="N194:P194"/>
    <mergeCell ref="S194:U194"/>
    <mergeCell ref="W194:Y194"/>
    <mergeCell ref="AA194:AC194"/>
    <mergeCell ref="AE194:AG194"/>
    <mergeCell ref="AI194:AK194"/>
    <mergeCell ref="AN194:AP194"/>
    <mergeCell ref="I195:K195"/>
    <mergeCell ref="N195:P195"/>
    <mergeCell ref="S195:U195"/>
    <mergeCell ref="W195:Y195"/>
    <mergeCell ref="AA195:AC195"/>
    <mergeCell ref="AE195:AG195"/>
    <mergeCell ref="AI195:AK195"/>
    <mergeCell ref="AN195:AP195"/>
    <mergeCell ref="I196:K196"/>
    <mergeCell ref="N196:P196"/>
    <mergeCell ref="S196:U196"/>
    <mergeCell ref="W196:Y196"/>
    <mergeCell ref="AA196:AC196"/>
    <mergeCell ref="AE196:AG196"/>
    <mergeCell ref="AI196:AK196"/>
    <mergeCell ref="AN196:AP196"/>
    <mergeCell ref="I197:K197"/>
    <mergeCell ref="N197:P197"/>
    <mergeCell ref="S197:U197"/>
    <mergeCell ref="W197:Y197"/>
    <mergeCell ref="AA197:AC197"/>
    <mergeCell ref="AE197:AG197"/>
    <mergeCell ref="AI197:AK197"/>
    <mergeCell ref="AN197:AP197"/>
    <mergeCell ref="E198:F198"/>
    <mergeCell ref="I198:K198"/>
    <mergeCell ref="N198:P198"/>
    <mergeCell ref="S198:U198"/>
    <mergeCell ref="W198:Y198"/>
    <mergeCell ref="AA198:AC198"/>
    <mergeCell ref="AE198:AG198"/>
    <mergeCell ref="AI198:AK198"/>
    <mergeCell ref="AN198:AP198"/>
    <mergeCell ref="D199:F199"/>
    <mergeCell ref="I199:K199"/>
    <mergeCell ref="N199:P199"/>
    <mergeCell ref="S199:U199"/>
    <mergeCell ref="W199:Y199"/>
    <mergeCell ref="AA199:AC199"/>
    <mergeCell ref="AE199:AG199"/>
    <mergeCell ref="AI199:AK199"/>
    <mergeCell ref="AN199:AP199"/>
    <mergeCell ref="C202:F202"/>
    <mergeCell ref="D203:F203"/>
    <mergeCell ref="I203:K203"/>
    <mergeCell ref="N203:P203"/>
    <mergeCell ref="S203:U203"/>
    <mergeCell ref="W203:Y203"/>
    <mergeCell ref="AA203:AC203"/>
    <mergeCell ref="AE203:AG203"/>
    <mergeCell ref="AI203:AK203"/>
    <mergeCell ref="AN203:AP203"/>
    <mergeCell ref="E204:F204"/>
    <mergeCell ref="I204:K204"/>
    <mergeCell ref="N204:P204"/>
    <mergeCell ref="S204:U204"/>
    <mergeCell ref="W204:Y204"/>
    <mergeCell ref="AA204:AC204"/>
    <mergeCell ref="AE204:AG204"/>
    <mergeCell ref="AI204:AK204"/>
    <mergeCell ref="AN204:AP204"/>
    <mergeCell ref="I205:K205"/>
    <mergeCell ref="N205:P205"/>
    <mergeCell ref="S205:U205"/>
    <mergeCell ref="W205:Y205"/>
    <mergeCell ref="AA205:AC205"/>
    <mergeCell ref="AE205:AG205"/>
    <mergeCell ref="AI205:AK205"/>
    <mergeCell ref="AN205:AP205"/>
    <mergeCell ref="I206:K206"/>
    <mergeCell ref="N206:P206"/>
    <mergeCell ref="S206:U206"/>
    <mergeCell ref="W206:Y206"/>
    <mergeCell ref="AA206:AC206"/>
    <mergeCell ref="AE206:AG206"/>
    <mergeCell ref="AI206:AK206"/>
    <mergeCell ref="AN206:AP206"/>
    <mergeCell ref="I207:K207"/>
    <mergeCell ref="N207:P207"/>
    <mergeCell ref="S207:U207"/>
    <mergeCell ref="W207:Y207"/>
    <mergeCell ref="AA207:AC207"/>
    <mergeCell ref="AE207:AG207"/>
    <mergeCell ref="AI207:AK207"/>
    <mergeCell ref="AN207:AP207"/>
    <mergeCell ref="I208:K208"/>
    <mergeCell ref="N208:P208"/>
    <mergeCell ref="S208:U208"/>
    <mergeCell ref="W208:Y208"/>
    <mergeCell ref="AA208:AC208"/>
    <mergeCell ref="AE208:AG208"/>
    <mergeCell ref="AI208:AK208"/>
    <mergeCell ref="AN208:AP208"/>
    <mergeCell ref="E209:F209"/>
    <mergeCell ref="I209:K209"/>
    <mergeCell ref="N209:P209"/>
    <mergeCell ref="S209:U209"/>
    <mergeCell ref="W209:Y209"/>
    <mergeCell ref="AA209:AC209"/>
    <mergeCell ref="AE209:AG209"/>
    <mergeCell ref="AI209:AK209"/>
    <mergeCell ref="AN209:AP209"/>
    <mergeCell ref="D210:F210"/>
    <mergeCell ref="I210:K210"/>
    <mergeCell ref="N210:P210"/>
    <mergeCell ref="S210:U210"/>
    <mergeCell ref="W210:Y210"/>
    <mergeCell ref="AA210:AC210"/>
    <mergeCell ref="AE210:AG210"/>
    <mergeCell ref="AI210:AK210"/>
    <mergeCell ref="AN210:AP210"/>
  </mergeCells>
  <printOptions/>
  <pageMargins left="0.7874015748031497" right="0.1968503937007874" top="0.7874015748031497" bottom="0.3937007874015748" header="0.11811023622047245" footer="0.31496062992125984"/>
  <pageSetup firstPageNumber="37" useFirstPageNumber="1" horizontalDpi="600" verticalDpi="600" orientation="portrait" pageOrder="overThenDown" paperSize="9" r:id="rId1"/>
  <headerFooter alignWithMargins="0">
    <oddFooter>&amp;C&amp;"ＭＳ 明朝,標準"&amp;P</oddFooter>
  </headerFooter>
  <rowBreaks count="3" manualBreakCount="3">
    <brk id="53" max="42" man="1"/>
    <brk id="106" max="42" man="1"/>
    <brk id="159" max="42" man="1"/>
  </rowBreaks>
  <colBreaks count="1" manualBreakCount="1">
    <brk id="22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2023-08-01T06:42:04Z</cp:lastPrinted>
  <dcterms:created xsi:type="dcterms:W3CDTF">1997-01-08T22:48:59Z</dcterms:created>
  <dcterms:modified xsi:type="dcterms:W3CDTF">2023-08-02T23:34:23Z</dcterms:modified>
  <cp:category/>
  <cp:version/>
  <cp:contentType/>
  <cp:contentStatus/>
</cp:coreProperties>
</file>